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C:\Users\AdamDelin\Downloads\"/>
    </mc:Choice>
  </mc:AlternateContent>
  <xr:revisionPtr revIDLastSave="0" documentId="8_{39C350EC-225B-4157-93EF-762F8CE70DFE}" xr6:coauthVersionLast="47" xr6:coauthVersionMax="47" xr10:uidLastSave="{00000000-0000-0000-0000-000000000000}"/>
  <workbookProtection workbookAlgorithmName="SHA-512" workbookHashValue="j2HxOAtp1PuDgEalPwM/rrh7I/HZ7jJJvSNJxTD5dFuvrLsPnjtlKZrmWZFTyP+G7kaRr/Tsh3JE78hjF1D7AA==" workbookSaltValue="8O6qE99nqc44b8BEfXwMuQ==" workbookSpinCount="100000" lockStructure="1"/>
  <bookViews>
    <workbookView xWindow="-108" yWindow="-108" windowWidth="23256" windowHeight="13896" xr2:uid="{0048B695-71F5-4F4F-A78C-F37EEFA455BA}"/>
  </bookViews>
  <sheets>
    <sheet name="Welcome" sheetId="4" r:id="rId1"/>
    <sheet name="Quadplex, Mortgage &amp; Rent" sheetId="2" r:id="rId2"/>
    <sheet name="Post-Mortgage Pay-Off" sheetId="5" r:id="rId3"/>
    <sheet name="Calculations" sheetId="3"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9" i="5" l="1"/>
  <c r="D8" i="5"/>
  <c r="D10" i="5"/>
  <c r="P11" i="2"/>
  <c r="P13" i="2" s="1"/>
  <c r="P8" i="2"/>
  <c r="P3" i="2"/>
  <c r="P5" i="2" s="1"/>
  <c r="P15" i="2"/>
  <c r="D5" i="5"/>
  <c r="M4" i="3"/>
  <c r="L14" i="3"/>
  <c r="L15" i="3" s="1"/>
  <c r="L16" i="3" s="1"/>
  <c r="L17" i="3" s="1"/>
  <c r="L18" i="3" s="1"/>
  <c r="L19" i="3" s="1"/>
  <c r="L20" i="3" s="1"/>
  <c r="L21" i="3" s="1"/>
  <c r="L22" i="3" s="1"/>
  <c r="L23" i="3" s="1"/>
  <c r="L24" i="3" s="1"/>
  <c r="L25" i="3" s="1"/>
  <c r="L26" i="3" s="1"/>
  <c r="L27" i="3" s="1"/>
  <c r="L28" i="3" s="1"/>
  <c r="L29" i="3" s="1"/>
  <c r="L30" i="3" s="1"/>
  <c r="L31" i="3" s="1"/>
  <c r="L32" i="3" s="1"/>
  <c r="L33" i="3" s="1"/>
  <c r="L34" i="3" s="1"/>
  <c r="L35" i="3" s="1"/>
  <c r="L36" i="3" s="1"/>
  <c r="L37" i="3" s="1"/>
  <c r="L38" i="3" s="1"/>
  <c r="L39" i="3" s="1"/>
  <c r="L40" i="3" s="1"/>
  <c r="L41" i="3" s="1"/>
  <c r="L42" i="3" s="1"/>
  <c r="L43" i="3" s="1"/>
  <c r="L44" i="3" s="1"/>
  <c r="L45" i="3" s="1"/>
  <c r="L46" i="3" s="1"/>
  <c r="L47" i="3" s="1"/>
  <c r="L48" i="3" s="1"/>
  <c r="L49" i="3" s="1"/>
  <c r="L50" i="3" s="1"/>
  <c r="L51" i="3" s="1"/>
  <c r="L52" i="3" s="1"/>
  <c r="L53" i="3" s="1"/>
  <c r="L54" i="3" s="1"/>
  <c r="L55" i="3" s="1"/>
  <c r="L56" i="3" s="1"/>
  <c r="L57" i="3" s="1"/>
  <c r="L58" i="3" s="1"/>
  <c r="L59" i="3" s="1"/>
  <c r="L60" i="3" s="1"/>
  <c r="L61" i="3" s="1"/>
  <c r="L62" i="3" s="1"/>
  <c r="L63" i="3" s="1"/>
  <c r="L64" i="3" s="1"/>
  <c r="L65" i="3" s="1"/>
  <c r="L66" i="3" s="1"/>
  <c r="L67" i="3" s="1"/>
  <c r="L68" i="3" s="1"/>
  <c r="L69" i="3" s="1"/>
  <c r="L70" i="3" s="1"/>
  <c r="L71" i="3" s="1"/>
  <c r="L72" i="3" s="1"/>
  <c r="L73" i="3" s="1"/>
  <c r="L74" i="3" s="1"/>
  <c r="L75" i="3" s="1"/>
  <c r="L76" i="3" s="1"/>
  <c r="L77" i="3" s="1"/>
  <c r="L78" i="3" s="1"/>
  <c r="L79" i="3" s="1"/>
  <c r="L80" i="3" s="1"/>
  <c r="L81" i="3" s="1"/>
  <c r="L82" i="3" s="1"/>
  <c r="L83" i="3" s="1"/>
  <c r="L84" i="3" s="1"/>
  <c r="L85" i="3" s="1"/>
  <c r="L86" i="3" s="1"/>
  <c r="L87" i="3" s="1"/>
  <c r="L88" i="3" s="1"/>
  <c r="L89" i="3" s="1"/>
  <c r="L90" i="3" s="1"/>
  <c r="L91" i="3" s="1"/>
  <c r="L92" i="3" s="1"/>
  <c r="L93" i="3" s="1"/>
  <c r="L94" i="3" s="1"/>
  <c r="L95" i="3" s="1"/>
  <c r="L96" i="3" s="1"/>
  <c r="L97" i="3" s="1"/>
  <c r="L98" i="3" s="1"/>
  <c r="L99" i="3" s="1"/>
  <c r="L100" i="3" s="1"/>
  <c r="L101" i="3" s="1"/>
  <c r="L102" i="3" s="1"/>
  <c r="L103" i="3" s="1"/>
  <c r="L104" i="3" s="1"/>
  <c r="L105" i="3" s="1"/>
  <c r="L106" i="3" s="1"/>
  <c r="L107" i="3" s="1"/>
  <c r="L108" i="3" s="1"/>
  <c r="L109" i="3" s="1"/>
  <c r="L110" i="3" s="1"/>
  <c r="L111" i="3" s="1"/>
  <c r="L112" i="3" s="1"/>
  <c r="L113" i="3" s="1"/>
  <c r="L114" i="3" s="1"/>
  <c r="L115" i="3" s="1"/>
  <c r="L116" i="3" s="1"/>
  <c r="L117" i="3" s="1"/>
  <c r="L118" i="3" s="1"/>
  <c r="L119" i="3" s="1"/>
  <c r="L120" i="3" s="1"/>
  <c r="L121" i="3" s="1"/>
  <c r="L122" i="3" s="1"/>
  <c r="L123" i="3" s="1"/>
  <c r="L124" i="3" s="1"/>
  <c r="L125" i="3" s="1"/>
  <c r="L126" i="3" s="1"/>
  <c r="L127" i="3" s="1"/>
  <c r="L128" i="3" s="1"/>
  <c r="L129" i="3" s="1"/>
  <c r="L130" i="3" s="1"/>
  <c r="L131" i="3" s="1"/>
  <c r="L132" i="3" s="1"/>
  <c r="L133" i="3" s="1"/>
  <c r="L134" i="3" s="1"/>
  <c r="L135" i="3" s="1"/>
  <c r="L136" i="3" s="1"/>
  <c r="L137" i="3" s="1"/>
  <c r="L138" i="3" s="1"/>
  <c r="L139" i="3" s="1"/>
  <c r="L140" i="3" s="1"/>
  <c r="L141" i="3" s="1"/>
  <c r="L142" i="3" s="1"/>
  <c r="L143" i="3" s="1"/>
  <c r="L144" i="3" s="1"/>
  <c r="L145" i="3" s="1"/>
  <c r="L146" i="3" s="1"/>
  <c r="L147" i="3" s="1"/>
  <c r="L148" i="3" s="1"/>
  <c r="L149" i="3" s="1"/>
  <c r="L150" i="3" s="1"/>
  <c r="L151" i="3" s="1"/>
  <c r="L152" i="3" s="1"/>
  <c r="L153" i="3" s="1"/>
  <c r="L154" i="3" s="1"/>
  <c r="L155" i="3" s="1"/>
  <c r="L156" i="3" s="1"/>
  <c r="L157" i="3" s="1"/>
  <c r="L158" i="3" s="1"/>
  <c r="L159" i="3" s="1"/>
  <c r="L160" i="3" s="1"/>
  <c r="L161" i="3" s="1"/>
  <c r="L162" i="3" s="1"/>
  <c r="L163" i="3" s="1"/>
  <c r="L164" i="3" s="1"/>
  <c r="L165" i="3" s="1"/>
  <c r="L166" i="3" s="1"/>
  <c r="L167" i="3" s="1"/>
  <c r="L168" i="3" s="1"/>
  <c r="L169" i="3" s="1"/>
  <c r="L170" i="3" s="1"/>
  <c r="L171" i="3" s="1"/>
  <c r="L172" i="3" s="1"/>
  <c r="L173" i="3" s="1"/>
  <c r="L174" i="3" s="1"/>
  <c r="L175" i="3" s="1"/>
  <c r="L176" i="3" s="1"/>
  <c r="L177" i="3" s="1"/>
  <c r="L178" i="3" s="1"/>
  <c r="L179" i="3" s="1"/>
  <c r="L180" i="3" s="1"/>
  <c r="L181" i="3" s="1"/>
  <c r="L182" i="3" s="1"/>
  <c r="L183" i="3" s="1"/>
  <c r="L184" i="3" s="1"/>
  <c r="L185" i="3" s="1"/>
  <c r="L186" i="3" s="1"/>
  <c r="L187" i="3" s="1"/>
  <c r="L188" i="3" s="1"/>
  <c r="L189" i="3" s="1"/>
  <c r="L190" i="3" s="1"/>
  <c r="L191" i="3" s="1"/>
  <c r="L192" i="3" s="1"/>
  <c r="L193" i="3" s="1"/>
  <c r="L194" i="3" s="1"/>
  <c r="L195" i="3" s="1"/>
  <c r="L196" i="3" s="1"/>
  <c r="L197" i="3" s="1"/>
  <c r="L198" i="3" s="1"/>
  <c r="L199" i="3" s="1"/>
  <c r="L200" i="3" s="1"/>
  <c r="L201" i="3" s="1"/>
  <c r="L202" i="3" s="1"/>
  <c r="L203" i="3" s="1"/>
  <c r="L204" i="3" s="1"/>
  <c r="L205" i="3" s="1"/>
  <c r="L206" i="3" s="1"/>
  <c r="L207" i="3" s="1"/>
  <c r="L208" i="3" s="1"/>
  <c r="L209" i="3" s="1"/>
  <c r="L210" i="3" s="1"/>
  <c r="L211" i="3" s="1"/>
  <c r="L212" i="3" s="1"/>
  <c r="L213" i="3" s="1"/>
  <c r="L214" i="3" s="1"/>
  <c r="L215" i="3" s="1"/>
  <c r="L216" i="3" s="1"/>
  <c r="L217" i="3" s="1"/>
  <c r="L218" i="3" s="1"/>
  <c r="L219" i="3" s="1"/>
  <c r="L220" i="3" s="1"/>
  <c r="L221" i="3" s="1"/>
  <c r="L222" i="3" s="1"/>
  <c r="L223" i="3" s="1"/>
  <c r="L224" i="3" s="1"/>
  <c r="L225" i="3" s="1"/>
  <c r="L226" i="3" s="1"/>
  <c r="L227" i="3" s="1"/>
  <c r="L228" i="3" s="1"/>
  <c r="L229" i="3" s="1"/>
  <c r="L230" i="3" s="1"/>
  <c r="L231" i="3" s="1"/>
  <c r="L232" i="3" s="1"/>
  <c r="L233" i="3" s="1"/>
  <c r="L234" i="3" s="1"/>
  <c r="L235" i="3" s="1"/>
  <c r="L236" i="3" s="1"/>
  <c r="L237" i="3" s="1"/>
  <c r="L238" i="3" s="1"/>
  <c r="L239" i="3" s="1"/>
  <c r="L240" i="3" s="1"/>
  <c r="L241" i="3" s="1"/>
  <c r="L242" i="3" s="1"/>
  <c r="L243" i="3" s="1"/>
  <c r="L244" i="3" s="1"/>
  <c r="L245" i="3" s="1"/>
  <c r="L246" i="3" s="1"/>
  <c r="L247" i="3" s="1"/>
  <c r="L248" i="3" s="1"/>
  <c r="L249" i="3" s="1"/>
  <c r="L250" i="3" s="1"/>
  <c r="L251" i="3" s="1"/>
  <c r="L252" i="3" s="1"/>
  <c r="L253" i="3" s="1"/>
  <c r="L254" i="3" s="1"/>
  <c r="L255" i="3" s="1"/>
  <c r="L256" i="3" s="1"/>
  <c r="L257" i="3" s="1"/>
  <c r="L258" i="3" s="1"/>
  <c r="L259" i="3" s="1"/>
  <c r="L260" i="3" s="1"/>
  <c r="L261" i="3" s="1"/>
  <c r="L262" i="3" s="1"/>
  <c r="L263" i="3" s="1"/>
  <c r="L264" i="3" s="1"/>
  <c r="L265" i="3" s="1"/>
  <c r="L266" i="3" s="1"/>
  <c r="L267" i="3" s="1"/>
  <c r="L268" i="3" s="1"/>
  <c r="L269" i="3" s="1"/>
  <c r="L270" i="3" s="1"/>
  <c r="L271" i="3" s="1"/>
  <c r="L272" i="3" s="1"/>
  <c r="L273" i="3" s="1"/>
  <c r="L274" i="3" s="1"/>
  <c r="L275" i="3" s="1"/>
  <c r="L276" i="3" s="1"/>
  <c r="L277" i="3" s="1"/>
  <c r="L278" i="3" s="1"/>
  <c r="L279" i="3" s="1"/>
  <c r="L280" i="3" s="1"/>
  <c r="L281" i="3" s="1"/>
  <c r="L282" i="3" s="1"/>
  <c r="L283" i="3" s="1"/>
  <c r="L284" i="3" s="1"/>
  <c r="L285" i="3" s="1"/>
  <c r="L286" i="3" s="1"/>
  <c r="L287" i="3" s="1"/>
  <c r="L288" i="3" s="1"/>
  <c r="L289" i="3" s="1"/>
  <c r="L290" i="3" s="1"/>
  <c r="L291" i="3" s="1"/>
  <c r="L292" i="3" s="1"/>
  <c r="L293" i="3" s="1"/>
  <c r="L294" i="3" s="1"/>
  <c r="L295" i="3" s="1"/>
  <c r="L296" i="3" s="1"/>
  <c r="L297" i="3" s="1"/>
  <c r="L298" i="3" s="1"/>
  <c r="L299" i="3" s="1"/>
  <c r="L300" i="3" s="1"/>
  <c r="L301" i="3" s="1"/>
  <c r="L302" i="3" s="1"/>
  <c r="L303" i="3" s="1"/>
  <c r="L304" i="3" s="1"/>
  <c r="L305" i="3" s="1"/>
  <c r="L306" i="3" s="1"/>
  <c r="L307" i="3" s="1"/>
  <c r="L308" i="3" s="1"/>
  <c r="L309" i="3" s="1"/>
  <c r="L310" i="3" s="1"/>
  <c r="L311" i="3" s="1"/>
  <c r="L312" i="3" s="1"/>
  <c r="L313" i="3" s="1"/>
  <c r="L314" i="3" s="1"/>
  <c r="L315" i="3" s="1"/>
  <c r="L316" i="3" s="1"/>
  <c r="L317" i="3" s="1"/>
  <c r="L318" i="3" s="1"/>
  <c r="L319" i="3" s="1"/>
  <c r="L320" i="3" s="1"/>
  <c r="L321" i="3" s="1"/>
  <c r="L322" i="3" s="1"/>
  <c r="L323" i="3" s="1"/>
  <c r="L324" i="3" s="1"/>
  <c r="L325" i="3" s="1"/>
  <c r="L326" i="3" s="1"/>
  <c r="L327" i="3" s="1"/>
  <c r="L328" i="3" s="1"/>
  <c r="L329" i="3" s="1"/>
  <c r="L330" i="3" s="1"/>
  <c r="L331" i="3" s="1"/>
  <c r="L332" i="3" s="1"/>
  <c r="L333" i="3" s="1"/>
  <c r="L334" i="3" s="1"/>
  <c r="L335" i="3" s="1"/>
  <c r="L336" i="3" s="1"/>
  <c r="L337" i="3" s="1"/>
  <c r="L338" i="3" s="1"/>
  <c r="L339" i="3" s="1"/>
  <c r="L340" i="3" s="1"/>
  <c r="L341" i="3" s="1"/>
  <c r="L342" i="3" s="1"/>
  <c r="L343" i="3" s="1"/>
  <c r="L344" i="3" s="1"/>
  <c r="L345" i="3" s="1"/>
  <c r="L346" i="3" s="1"/>
  <c r="L347" i="3" s="1"/>
  <c r="L348" i="3" s="1"/>
  <c r="L349" i="3" s="1"/>
  <c r="L350" i="3" s="1"/>
  <c r="L351" i="3" s="1"/>
  <c r="L352" i="3" s="1"/>
  <c r="L353" i="3" s="1"/>
  <c r="L354" i="3" s="1"/>
  <c r="L355" i="3" s="1"/>
  <c r="L356" i="3" s="1"/>
  <c r="L357" i="3" s="1"/>
  <c r="L358" i="3" s="1"/>
  <c r="L359" i="3" s="1"/>
  <c r="L360" i="3" s="1"/>
  <c r="L361" i="3" s="1"/>
  <c r="L362" i="3" s="1"/>
  <c r="L363" i="3" s="1"/>
  <c r="L364" i="3" s="1"/>
  <c r="L365" i="3" s="1"/>
  <c r="L366" i="3" s="1"/>
  <c r="L367" i="3" s="1"/>
  <c r="L368" i="3" s="1"/>
  <c r="L369" i="3" s="1"/>
  <c r="L370" i="3" s="1"/>
  <c r="L371" i="3" s="1"/>
  <c r="L372" i="3" s="1"/>
  <c r="D16" i="5"/>
  <c r="D14" i="5"/>
  <c r="D13" i="5"/>
  <c r="D11" i="5"/>
  <c r="D7" i="5"/>
  <c r="D13" i="2"/>
  <c r="D14" i="2"/>
  <c r="D12" i="2"/>
  <c r="D16" i="2" s="1"/>
  <c r="B14" i="3"/>
  <c r="B15" i="3" s="1"/>
  <c r="B16" i="3" s="1"/>
  <c r="B17" i="3" s="1"/>
  <c r="B18" i="3" s="1"/>
  <c r="B19" i="3" s="1"/>
  <c r="B20" i="3" s="1"/>
  <c r="B21" i="3" s="1"/>
  <c r="B22" i="3" s="1"/>
  <c r="B23" i="3" s="1"/>
  <c r="B24" i="3" s="1"/>
  <c r="B25" i="3" s="1"/>
  <c r="B26" i="3" s="1"/>
  <c r="B27" i="3" s="1"/>
  <c r="B28" i="3" s="1"/>
  <c r="B29" i="3" s="1"/>
  <c r="B30" i="3" s="1"/>
  <c r="B31" i="3" s="1"/>
  <c r="B32" i="3" s="1"/>
  <c r="B33" i="3" s="1"/>
  <c r="B34" i="3" s="1"/>
  <c r="B35" i="3" s="1"/>
  <c r="B36" i="3" s="1"/>
  <c r="B37" i="3" s="1"/>
  <c r="B38" i="3" s="1"/>
  <c r="B39" i="3" s="1"/>
  <c r="B40" i="3" s="1"/>
  <c r="B41" i="3" s="1"/>
  <c r="B42" i="3" s="1"/>
  <c r="B43" i="3" s="1"/>
  <c r="B44" i="3" s="1"/>
  <c r="B45" i="3" s="1"/>
  <c r="B46" i="3" s="1"/>
  <c r="B47" i="3" s="1"/>
  <c r="B48" i="3" s="1"/>
  <c r="B49" i="3" s="1"/>
  <c r="B50" i="3" s="1"/>
  <c r="B51" i="3" s="1"/>
  <c r="B52" i="3" s="1"/>
  <c r="B53" i="3" s="1"/>
  <c r="B54" i="3" s="1"/>
  <c r="B55" i="3" s="1"/>
  <c r="B56" i="3" s="1"/>
  <c r="B57" i="3" s="1"/>
  <c r="B58" i="3" s="1"/>
  <c r="B59" i="3" s="1"/>
  <c r="B60" i="3" s="1"/>
  <c r="B61" i="3" s="1"/>
  <c r="B62" i="3" s="1"/>
  <c r="B63" i="3" s="1"/>
  <c r="B64" i="3" s="1"/>
  <c r="B65" i="3" s="1"/>
  <c r="B66" i="3" s="1"/>
  <c r="B67" i="3" s="1"/>
  <c r="B68" i="3" s="1"/>
  <c r="B69" i="3" s="1"/>
  <c r="B70" i="3" s="1"/>
  <c r="B71" i="3" s="1"/>
  <c r="B72" i="3" s="1"/>
  <c r="B73" i="3" s="1"/>
  <c r="B74" i="3" s="1"/>
  <c r="B75" i="3" s="1"/>
  <c r="B76" i="3" s="1"/>
  <c r="B77" i="3" s="1"/>
  <c r="B78" i="3" s="1"/>
  <c r="B79" i="3" s="1"/>
  <c r="B80" i="3" s="1"/>
  <c r="B81" i="3" s="1"/>
  <c r="B82" i="3" s="1"/>
  <c r="B83" i="3" s="1"/>
  <c r="B84" i="3" s="1"/>
  <c r="B85" i="3" s="1"/>
  <c r="B86" i="3" s="1"/>
  <c r="B87" i="3" s="1"/>
  <c r="B88" i="3" s="1"/>
  <c r="B89" i="3" s="1"/>
  <c r="B90" i="3" s="1"/>
  <c r="B91" i="3" s="1"/>
  <c r="B92" i="3" s="1"/>
  <c r="B93" i="3" s="1"/>
  <c r="B94" i="3" s="1"/>
  <c r="B95" i="3" s="1"/>
  <c r="B96" i="3" s="1"/>
  <c r="B97" i="3" s="1"/>
  <c r="B98" i="3" s="1"/>
  <c r="B99" i="3" s="1"/>
  <c r="B100" i="3" s="1"/>
  <c r="B101" i="3" s="1"/>
  <c r="B102" i="3" s="1"/>
  <c r="B103" i="3" s="1"/>
  <c r="B104" i="3" s="1"/>
  <c r="B105" i="3" s="1"/>
  <c r="B106" i="3" s="1"/>
  <c r="B107" i="3" s="1"/>
  <c r="B108" i="3" s="1"/>
  <c r="B109" i="3" s="1"/>
  <c r="B110" i="3" s="1"/>
  <c r="B111" i="3" s="1"/>
  <c r="B112" i="3" s="1"/>
  <c r="B113" i="3" s="1"/>
  <c r="B114" i="3" s="1"/>
  <c r="B115" i="3" s="1"/>
  <c r="B116" i="3" s="1"/>
  <c r="B117" i="3" s="1"/>
  <c r="B118" i="3" s="1"/>
  <c r="B119" i="3" s="1"/>
  <c r="B120" i="3" s="1"/>
  <c r="B121" i="3" s="1"/>
  <c r="B122" i="3" s="1"/>
  <c r="B123" i="3" s="1"/>
  <c r="B124" i="3" s="1"/>
  <c r="B125" i="3" s="1"/>
  <c r="B126" i="3" s="1"/>
  <c r="B127" i="3" s="1"/>
  <c r="B128" i="3" s="1"/>
  <c r="B129" i="3" s="1"/>
  <c r="B130" i="3" s="1"/>
  <c r="B131" i="3" s="1"/>
  <c r="B132" i="3" s="1"/>
  <c r="B133" i="3" s="1"/>
  <c r="B134" i="3" s="1"/>
  <c r="B135" i="3" s="1"/>
  <c r="B136" i="3" s="1"/>
  <c r="B137" i="3" s="1"/>
  <c r="B138" i="3" s="1"/>
  <c r="B139" i="3" s="1"/>
  <c r="B140" i="3" s="1"/>
  <c r="B141" i="3" s="1"/>
  <c r="B142" i="3" s="1"/>
  <c r="B143" i="3" s="1"/>
  <c r="B144" i="3" s="1"/>
  <c r="B145" i="3" s="1"/>
  <c r="B146" i="3" s="1"/>
  <c r="B147" i="3" s="1"/>
  <c r="B148" i="3" s="1"/>
  <c r="B149" i="3" s="1"/>
  <c r="B150" i="3" s="1"/>
  <c r="B151" i="3" s="1"/>
  <c r="B152" i="3" s="1"/>
  <c r="B153" i="3" s="1"/>
  <c r="B154" i="3" s="1"/>
  <c r="B155" i="3" s="1"/>
  <c r="B156" i="3" s="1"/>
  <c r="B157" i="3" s="1"/>
  <c r="B158" i="3" s="1"/>
  <c r="B159" i="3" s="1"/>
  <c r="B160" i="3" s="1"/>
  <c r="B161" i="3" s="1"/>
  <c r="B162" i="3" s="1"/>
  <c r="B163" i="3" s="1"/>
  <c r="B164" i="3" s="1"/>
  <c r="B165" i="3" s="1"/>
  <c r="B166" i="3" s="1"/>
  <c r="B167" i="3" s="1"/>
  <c r="B168" i="3" s="1"/>
  <c r="B169" i="3" s="1"/>
  <c r="B170" i="3" s="1"/>
  <c r="B171" i="3" s="1"/>
  <c r="B172" i="3" s="1"/>
  <c r="B173" i="3" s="1"/>
  <c r="B174" i="3" s="1"/>
  <c r="B175" i="3" s="1"/>
  <c r="B176" i="3" s="1"/>
  <c r="B177" i="3" s="1"/>
  <c r="B178" i="3" s="1"/>
  <c r="B179" i="3" s="1"/>
  <c r="B180" i="3" s="1"/>
  <c r="B181" i="3" s="1"/>
  <c r="B182" i="3" s="1"/>
  <c r="B183" i="3" s="1"/>
  <c r="B184" i="3" s="1"/>
  <c r="B185" i="3" s="1"/>
  <c r="B186" i="3" s="1"/>
  <c r="B187" i="3" s="1"/>
  <c r="B188" i="3" s="1"/>
  <c r="B189" i="3" s="1"/>
  <c r="B190" i="3" s="1"/>
  <c r="B191" i="3" s="1"/>
  <c r="B192" i="3" s="1"/>
  <c r="B193" i="3" s="1"/>
  <c r="B194" i="3" s="1"/>
  <c r="B195" i="3" s="1"/>
  <c r="B196" i="3" s="1"/>
  <c r="B197" i="3" s="1"/>
  <c r="B198" i="3" s="1"/>
  <c r="B199" i="3" s="1"/>
  <c r="B200" i="3" s="1"/>
  <c r="B201" i="3" s="1"/>
  <c r="B202" i="3" s="1"/>
  <c r="B203" i="3" s="1"/>
  <c r="B204" i="3" s="1"/>
  <c r="B205" i="3" s="1"/>
  <c r="B206" i="3" s="1"/>
  <c r="B207" i="3" s="1"/>
  <c r="B208" i="3" s="1"/>
  <c r="B209" i="3" s="1"/>
  <c r="B210" i="3" s="1"/>
  <c r="B211" i="3" s="1"/>
  <c r="B212" i="3" s="1"/>
  <c r="B213" i="3" s="1"/>
  <c r="B214" i="3" s="1"/>
  <c r="B215" i="3" s="1"/>
  <c r="B216" i="3" s="1"/>
  <c r="B217" i="3" s="1"/>
  <c r="B218" i="3" s="1"/>
  <c r="B219" i="3" s="1"/>
  <c r="B220" i="3" s="1"/>
  <c r="B221" i="3" s="1"/>
  <c r="B222" i="3" s="1"/>
  <c r="B223" i="3" s="1"/>
  <c r="B224" i="3" s="1"/>
  <c r="B225" i="3" s="1"/>
  <c r="B226" i="3" s="1"/>
  <c r="B227" i="3" s="1"/>
  <c r="B228" i="3" s="1"/>
  <c r="B229" i="3" s="1"/>
  <c r="B230" i="3" s="1"/>
  <c r="B231" i="3" s="1"/>
  <c r="B232" i="3" s="1"/>
  <c r="B233" i="3" s="1"/>
  <c r="B234" i="3" s="1"/>
  <c r="B235" i="3" s="1"/>
  <c r="B236" i="3" s="1"/>
  <c r="B237" i="3" s="1"/>
  <c r="B238" i="3" s="1"/>
  <c r="B239" i="3" s="1"/>
  <c r="B240" i="3" s="1"/>
  <c r="B241" i="3" s="1"/>
  <c r="B242" i="3" s="1"/>
  <c r="B243" i="3" s="1"/>
  <c r="B244" i="3" s="1"/>
  <c r="B245" i="3" s="1"/>
  <c r="B246" i="3" s="1"/>
  <c r="B247" i="3" s="1"/>
  <c r="B248" i="3" s="1"/>
  <c r="B249" i="3" s="1"/>
  <c r="B250" i="3" s="1"/>
  <c r="B251" i="3" s="1"/>
  <c r="B252" i="3" s="1"/>
  <c r="B253" i="3" s="1"/>
  <c r="B254" i="3" s="1"/>
  <c r="B255" i="3" s="1"/>
  <c r="B256" i="3" s="1"/>
  <c r="B257" i="3" s="1"/>
  <c r="B258" i="3" s="1"/>
  <c r="B259" i="3" s="1"/>
  <c r="B260" i="3" s="1"/>
  <c r="B261" i="3" s="1"/>
  <c r="B262" i="3" s="1"/>
  <c r="B263" i="3" s="1"/>
  <c r="B264" i="3" s="1"/>
  <c r="B265" i="3" s="1"/>
  <c r="B266" i="3" s="1"/>
  <c r="B267" i="3" s="1"/>
  <c r="B268" i="3" s="1"/>
  <c r="B269" i="3" s="1"/>
  <c r="B270" i="3" s="1"/>
  <c r="B271" i="3" s="1"/>
  <c r="B272" i="3" s="1"/>
  <c r="B273" i="3" s="1"/>
  <c r="B274" i="3" s="1"/>
  <c r="B275" i="3" s="1"/>
  <c r="B276" i="3" s="1"/>
  <c r="B277" i="3" s="1"/>
  <c r="B278" i="3" s="1"/>
  <c r="B279" i="3" s="1"/>
  <c r="B280" i="3" s="1"/>
  <c r="B281" i="3" s="1"/>
  <c r="B282" i="3" s="1"/>
  <c r="B283" i="3" s="1"/>
  <c r="B284" i="3" s="1"/>
  <c r="B285" i="3" s="1"/>
  <c r="B286" i="3" s="1"/>
  <c r="B287" i="3" s="1"/>
  <c r="B288" i="3" s="1"/>
  <c r="B289" i="3" s="1"/>
  <c r="B290" i="3" s="1"/>
  <c r="B291" i="3" s="1"/>
  <c r="B292" i="3" s="1"/>
  <c r="B293" i="3" s="1"/>
  <c r="B294" i="3" s="1"/>
  <c r="B295" i="3" s="1"/>
  <c r="B296" i="3" s="1"/>
  <c r="B297" i="3" s="1"/>
  <c r="B298" i="3" s="1"/>
  <c r="B299" i="3" s="1"/>
  <c r="B300" i="3" s="1"/>
  <c r="B301" i="3" s="1"/>
  <c r="B302" i="3" s="1"/>
  <c r="B303" i="3" s="1"/>
  <c r="B304" i="3" s="1"/>
  <c r="B305" i="3" s="1"/>
  <c r="B306" i="3" s="1"/>
  <c r="B307" i="3" s="1"/>
  <c r="B308" i="3" s="1"/>
  <c r="B309" i="3" s="1"/>
  <c r="B310" i="3" s="1"/>
  <c r="B311" i="3" s="1"/>
  <c r="B312" i="3" s="1"/>
  <c r="B313" i="3" s="1"/>
  <c r="B314" i="3" s="1"/>
  <c r="B315" i="3" s="1"/>
  <c r="B316" i="3" s="1"/>
  <c r="B317" i="3" s="1"/>
  <c r="B318" i="3" s="1"/>
  <c r="B319" i="3" s="1"/>
  <c r="B320" i="3" s="1"/>
  <c r="B321" i="3" s="1"/>
  <c r="B322" i="3" s="1"/>
  <c r="B323" i="3" s="1"/>
  <c r="B324" i="3" s="1"/>
  <c r="B325" i="3" s="1"/>
  <c r="B326" i="3" s="1"/>
  <c r="B327" i="3" s="1"/>
  <c r="B328" i="3" s="1"/>
  <c r="B329" i="3" s="1"/>
  <c r="B330" i="3" s="1"/>
  <c r="B331" i="3" s="1"/>
  <c r="B332" i="3" s="1"/>
  <c r="B333" i="3" s="1"/>
  <c r="B334" i="3" s="1"/>
  <c r="B335" i="3" s="1"/>
  <c r="B336" i="3" s="1"/>
  <c r="B337" i="3" s="1"/>
  <c r="B338" i="3" s="1"/>
  <c r="B339" i="3" s="1"/>
  <c r="B340" i="3" s="1"/>
  <c r="B341" i="3" s="1"/>
  <c r="B342" i="3" s="1"/>
  <c r="B343" i="3" s="1"/>
  <c r="B344" i="3" s="1"/>
  <c r="B345" i="3" s="1"/>
  <c r="B346" i="3" s="1"/>
  <c r="B347" i="3" s="1"/>
  <c r="B348" i="3" s="1"/>
  <c r="B349" i="3" s="1"/>
  <c r="B350" i="3" s="1"/>
  <c r="B351" i="3" s="1"/>
  <c r="B352" i="3" s="1"/>
  <c r="B353" i="3" s="1"/>
  <c r="B354" i="3" s="1"/>
  <c r="B355" i="3" s="1"/>
  <c r="B356" i="3" s="1"/>
  <c r="B357" i="3" s="1"/>
  <c r="B358" i="3" s="1"/>
  <c r="B359" i="3" s="1"/>
  <c r="B360" i="3" s="1"/>
  <c r="B361" i="3" s="1"/>
  <c r="B362" i="3" s="1"/>
  <c r="B363" i="3" s="1"/>
  <c r="B364" i="3" s="1"/>
  <c r="B365" i="3" s="1"/>
  <c r="B366" i="3" s="1"/>
  <c r="B367" i="3" s="1"/>
  <c r="B368" i="3" s="1"/>
  <c r="B369" i="3" s="1"/>
  <c r="B370" i="3" s="1"/>
  <c r="B371" i="3" s="1"/>
  <c r="B372" i="3" s="1"/>
  <c r="C8" i="3"/>
  <c r="C4" i="3"/>
  <c r="C3" i="3"/>
  <c r="D22" i="2"/>
  <c r="D19" i="2"/>
  <c r="D18" i="2"/>
  <c r="D5" i="2"/>
  <c r="D6" i="2" s="1"/>
  <c r="P18" i="2" l="1"/>
  <c r="M3" i="3"/>
  <c r="P12" i="2"/>
  <c r="P14" i="2"/>
  <c r="P22" i="2"/>
  <c r="M8" i="3"/>
  <c r="P19" i="2"/>
  <c r="P6" i="2"/>
  <c r="P7" i="2" s="1"/>
  <c r="D12" i="5"/>
  <c r="D15" i="5" s="1"/>
  <c r="D18" i="5" s="1"/>
  <c r="M5" i="3"/>
  <c r="C5" i="3"/>
  <c r="D7" i="2"/>
  <c r="C6" i="3"/>
  <c r="N13" i="3" s="1"/>
  <c r="R13" i="3" s="1"/>
  <c r="P16" i="2" l="1"/>
  <c r="P17" i="2" s="1"/>
  <c r="P20" i="2" s="1"/>
  <c r="M6" i="3"/>
  <c r="C15" i="2"/>
  <c r="M370" i="3"/>
  <c r="P370" i="3" s="1"/>
  <c r="M364" i="3"/>
  <c r="P364" i="3" s="1"/>
  <c r="M354" i="3"/>
  <c r="P354" i="3" s="1"/>
  <c r="M343" i="3"/>
  <c r="P343" i="3" s="1"/>
  <c r="M313" i="3"/>
  <c r="P313" i="3" s="1"/>
  <c r="M308" i="3"/>
  <c r="P308" i="3" s="1"/>
  <c r="M303" i="3"/>
  <c r="P303" i="3" s="1"/>
  <c r="M274" i="3"/>
  <c r="P274" i="3" s="1"/>
  <c r="M258" i="3"/>
  <c r="P258" i="3" s="1"/>
  <c r="M241" i="3"/>
  <c r="P241" i="3" s="1"/>
  <c r="M223" i="3"/>
  <c r="P223" i="3" s="1"/>
  <c r="M194" i="3"/>
  <c r="P194" i="3" s="1"/>
  <c r="M177" i="3"/>
  <c r="P177" i="3" s="1"/>
  <c r="M139" i="3"/>
  <c r="P139" i="3" s="1"/>
  <c r="M369" i="3"/>
  <c r="P369" i="3" s="1"/>
  <c r="M363" i="3"/>
  <c r="P363" i="3" s="1"/>
  <c r="M358" i="3"/>
  <c r="P358" i="3" s="1"/>
  <c r="M353" i="3"/>
  <c r="P353" i="3" s="1"/>
  <c r="M338" i="3"/>
  <c r="P338" i="3" s="1"/>
  <c r="M332" i="3"/>
  <c r="P332" i="3" s="1"/>
  <c r="M327" i="3"/>
  <c r="P327" i="3" s="1"/>
  <c r="M322" i="3"/>
  <c r="P322" i="3" s="1"/>
  <c r="M317" i="3"/>
  <c r="P317" i="3" s="1"/>
  <c r="M312" i="3"/>
  <c r="P312" i="3" s="1"/>
  <c r="M307" i="3"/>
  <c r="P307" i="3" s="1"/>
  <c r="M298" i="3"/>
  <c r="P298" i="3" s="1"/>
  <c r="M294" i="3"/>
  <c r="P294" i="3" s="1"/>
  <c r="M284" i="3"/>
  <c r="P284" i="3" s="1"/>
  <c r="M279" i="3"/>
  <c r="P279" i="3" s="1"/>
  <c r="M268" i="3"/>
  <c r="P268" i="3" s="1"/>
  <c r="M263" i="3"/>
  <c r="P263" i="3" s="1"/>
  <c r="M257" i="3"/>
  <c r="P257" i="3" s="1"/>
  <c r="M245" i="3"/>
  <c r="P245" i="3" s="1"/>
  <c r="M240" i="3"/>
  <c r="P240" i="3" s="1"/>
  <c r="M228" i="3"/>
  <c r="P228" i="3" s="1"/>
  <c r="M218" i="3"/>
  <c r="P218" i="3" s="1"/>
  <c r="M212" i="3"/>
  <c r="P212" i="3" s="1"/>
  <c r="M206" i="3"/>
  <c r="P206" i="3" s="1"/>
  <c r="M193" i="3"/>
  <c r="P193" i="3" s="1"/>
  <c r="M182" i="3"/>
  <c r="P182" i="3" s="1"/>
  <c r="M176" i="3"/>
  <c r="P176" i="3" s="1"/>
  <c r="M171" i="3"/>
  <c r="P171" i="3" s="1"/>
  <c r="M160" i="3"/>
  <c r="P160" i="3" s="1"/>
  <c r="M155" i="3"/>
  <c r="P155" i="3" s="1"/>
  <c r="M144" i="3"/>
  <c r="P144" i="3" s="1"/>
  <c r="M111" i="3"/>
  <c r="P111" i="3" s="1"/>
  <c r="M105" i="3"/>
  <c r="P105" i="3" s="1"/>
  <c r="M87" i="3"/>
  <c r="P87" i="3" s="1"/>
  <c r="M82" i="3"/>
  <c r="P82" i="3" s="1"/>
  <c r="M70" i="3"/>
  <c r="P70" i="3" s="1"/>
  <c r="M64" i="3"/>
  <c r="P64" i="3" s="1"/>
  <c r="M59" i="3"/>
  <c r="P59" i="3" s="1"/>
  <c r="M53" i="3"/>
  <c r="P53" i="3" s="1"/>
  <c r="M41" i="3"/>
  <c r="P41" i="3" s="1"/>
  <c r="M36" i="3"/>
  <c r="P36" i="3" s="1"/>
  <c r="M23" i="3"/>
  <c r="P23" i="3" s="1"/>
  <c r="M18" i="3"/>
  <c r="P18" i="3" s="1"/>
  <c r="M352" i="3"/>
  <c r="P352" i="3" s="1"/>
  <c r="M347" i="3"/>
  <c r="P347" i="3" s="1"/>
  <c r="M342" i="3"/>
  <c r="P342" i="3" s="1"/>
  <c r="M321" i="3"/>
  <c r="P321" i="3" s="1"/>
  <c r="M316" i="3"/>
  <c r="P316" i="3" s="1"/>
  <c r="M302" i="3"/>
  <c r="P302" i="3" s="1"/>
  <c r="M289" i="3"/>
  <c r="P289" i="3" s="1"/>
  <c r="M283" i="3"/>
  <c r="P283" i="3" s="1"/>
  <c r="M278" i="3"/>
  <c r="P278" i="3" s="1"/>
  <c r="M368" i="3"/>
  <c r="P368" i="3" s="1"/>
  <c r="M367" i="3"/>
  <c r="P367" i="3" s="1"/>
  <c r="M361" i="3"/>
  <c r="P361" i="3" s="1"/>
  <c r="M356" i="3"/>
  <c r="P356" i="3" s="1"/>
  <c r="M351" i="3"/>
  <c r="P351" i="3" s="1"/>
  <c r="M346" i="3"/>
  <c r="P346" i="3" s="1"/>
  <c r="M341" i="3"/>
  <c r="P341" i="3" s="1"/>
  <c r="M336" i="3"/>
  <c r="P336" i="3" s="1"/>
  <c r="M325" i="3"/>
  <c r="P325" i="3" s="1"/>
  <c r="M315" i="3"/>
  <c r="P315" i="3" s="1"/>
  <c r="M305" i="3"/>
  <c r="P305" i="3" s="1"/>
  <c r="M301" i="3"/>
  <c r="P301" i="3" s="1"/>
  <c r="M292" i="3"/>
  <c r="P292" i="3" s="1"/>
  <c r="M288" i="3"/>
  <c r="P288" i="3" s="1"/>
  <c r="M282" i="3"/>
  <c r="P282" i="3" s="1"/>
  <c r="M272" i="3"/>
  <c r="P272" i="3" s="1"/>
  <c r="M266" i="3"/>
  <c r="P266" i="3" s="1"/>
  <c r="M260" i="3"/>
  <c r="P260" i="3" s="1"/>
  <c r="M250" i="3"/>
  <c r="P250" i="3" s="1"/>
  <c r="M237" i="3"/>
  <c r="P237" i="3" s="1"/>
  <c r="M232" i="3"/>
  <c r="P232" i="3" s="1"/>
  <c r="M215" i="3"/>
  <c r="P215" i="3" s="1"/>
  <c r="M203" i="3"/>
  <c r="P203" i="3" s="1"/>
  <c r="M197" i="3"/>
  <c r="P197" i="3" s="1"/>
  <c r="M191" i="3"/>
  <c r="P191" i="3" s="1"/>
  <c r="M186" i="3"/>
  <c r="P186" i="3" s="1"/>
  <c r="M174" i="3"/>
  <c r="P174" i="3" s="1"/>
  <c r="M164" i="3"/>
  <c r="P164" i="3" s="1"/>
  <c r="M158" i="3"/>
  <c r="P158" i="3" s="1"/>
  <c r="M148" i="3"/>
  <c r="P148" i="3" s="1"/>
  <c r="M142" i="3"/>
  <c r="P142" i="3" s="1"/>
  <c r="M136" i="3"/>
  <c r="P136" i="3" s="1"/>
  <c r="M131" i="3"/>
  <c r="P131" i="3" s="1"/>
  <c r="M125" i="3"/>
  <c r="P125" i="3" s="1"/>
  <c r="M120" i="3"/>
  <c r="P120" i="3" s="1"/>
  <c r="M115" i="3"/>
  <c r="P115" i="3" s="1"/>
  <c r="M103" i="3"/>
  <c r="P103" i="3" s="1"/>
  <c r="M97" i="3"/>
  <c r="P97" i="3" s="1"/>
  <c r="M92" i="3"/>
  <c r="P92" i="3" s="1"/>
  <c r="M79" i="3"/>
  <c r="P79" i="3" s="1"/>
  <c r="M74" i="3"/>
  <c r="P74" i="3" s="1"/>
  <c r="M62" i="3"/>
  <c r="P62" i="3" s="1"/>
  <c r="M56" i="3"/>
  <c r="P56" i="3" s="1"/>
  <c r="M51" i="3"/>
  <c r="P51" i="3" s="1"/>
  <c r="M45" i="3"/>
  <c r="P45" i="3" s="1"/>
  <c r="M33" i="3"/>
  <c r="P33" i="3" s="1"/>
  <c r="M28" i="3"/>
  <c r="P28" i="3" s="1"/>
  <c r="M15" i="3"/>
  <c r="P15" i="3" s="1"/>
  <c r="M13" i="3"/>
  <c r="P13" i="3" s="1"/>
  <c r="M372" i="3"/>
  <c r="P372" i="3" s="1"/>
  <c r="M360" i="3"/>
  <c r="P360" i="3" s="1"/>
  <c r="M345" i="3"/>
  <c r="P345" i="3" s="1"/>
  <c r="M340" i="3"/>
  <c r="P340" i="3" s="1"/>
  <c r="M330" i="3"/>
  <c r="P330" i="3" s="1"/>
  <c r="M324" i="3"/>
  <c r="P324" i="3" s="1"/>
  <c r="M319" i="3"/>
  <c r="P319" i="3" s="1"/>
  <c r="M310" i="3"/>
  <c r="P310" i="3" s="1"/>
  <c r="M300" i="3"/>
  <c r="P300" i="3" s="1"/>
  <c r="M296" i="3"/>
  <c r="P296" i="3" s="1"/>
  <c r="M287" i="3"/>
  <c r="P287" i="3" s="1"/>
  <c r="M276" i="3"/>
  <c r="P276" i="3" s="1"/>
  <c r="M271" i="3"/>
  <c r="P271" i="3" s="1"/>
  <c r="M254" i="3"/>
  <c r="P254" i="3" s="1"/>
  <c r="M249" i="3"/>
  <c r="P249" i="3" s="1"/>
  <c r="M243" i="3"/>
  <c r="P243" i="3" s="1"/>
  <c r="M231" i="3"/>
  <c r="P231" i="3" s="1"/>
  <c r="M226" i="3"/>
  <c r="P226" i="3" s="1"/>
  <c r="M220" i="3"/>
  <c r="P220" i="3" s="1"/>
  <c r="M210" i="3"/>
  <c r="P210" i="3" s="1"/>
  <c r="M202" i="3"/>
  <c r="P202" i="3" s="1"/>
  <c r="M185" i="3"/>
  <c r="P185" i="3" s="1"/>
  <c r="M180" i="3"/>
  <c r="P180" i="3" s="1"/>
  <c r="M168" i="3"/>
  <c r="P168" i="3" s="1"/>
  <c r="M163" i="3"/>
  <c r="P163" i="3" s="1"/>
  <c r="M152" i="3"/>
  <c r="P152" i="3" s="1"/>
  <c r="M147" i="3"/>
  <c r="P147" i="3" s="1"/>
  <c r="M114" i="3"/>
  <c r="P114" i="3" s="1"/>
  <c r="M108" i="3"/>
  <c r="P108" i="3" s="1"/>
  <c r="M102" i="3"/>
  <c r="P102" i="3" s="1"/>
  <c r="M96" i="3"/>
  <c r="P96" i="3" s="1"/>
  <c r="M91" i="3"/>
  <c r="P91" i="3" s="1"/>
  <c r="M85" i="3"/>
  <c r="P85" i="3" s="1"/>
  <c r="M371" i="3"/>
  <c r="P371" i="3" s="1"/>
  <c r="M366" i="3"/>
  <c r="P366" i="3" s="1"/>
  <c r="M355" i="3"/>
  <c r="P355" i="3" s="1"/>
  <c r="M350" i="3"/>
  <c r="P350" i="3" s="1"/>
  <c r="M344" i="3"/>
  <c r="P344" i="3" s="1"/>
  <c r="M335" i="3"/>
  <c r="P335" i="3" s="1"/>
  <c r="M329" i="3"/>
  <c r="P329" i="3" s="1"/>
  <c r="M314" i="3"/>
  <c r="P314" i="3" s="1"/>
  <c r="M304" i="3"/>
  <c r="P304" i="3" s="1"/>
  <c r="M291" i="3"/>
  <c r="P291" i="3" s="1"/>
  <c r="M286" i="3"/>
  <c r="P286" i="3" s="1"/>
  <c r="M281" i="3"/>
  <c r="P281" i="3" s="1"/>
  <c r="M275" i="3"/>
  <c r="P275" i="3" s="1"/>
  <c r="M270" i="3"/>
  <c r="P270" i="3" s="1"/>
  <c r="M265" i="3"/>
  <c r="P265" i="3" s="1"/>
  <c r="M259" i="3"/>
  <c r="P259" i="3" s="1"/>
  <c r="M253" i="3"/>
  <c r="P253" i="3" s="1"/>
  <c r="M248" i="3"/>
  <c r="P248" i="3" s="1"/>
  <c r="M236" i="3"/>
  <c r="P236" i="3" s="1"/>
  <c r="M230" i="3"/>
  <c r="P230" i="3" s="1"/>
  <c r="M225" i="3"/>
  <c r="P225" i="3" s="1"/>
  <c r="M214" i="3"/>
  <c r="P214" i="3" s="1"/>
  <c r="M209" i="3"/>
  <c r="P209" i="3" s="1"/>
  <c r="M201" i="3"/>
  <c r="P201" i="3" s="1"/>
  <c r="M196" i="3"/>
  <c r="P196" i="3" s="1"/>
  <c r="M190" i="3"/>
  <c r="P190" i="3" s="1"/>
  <c r="M184" i="3"/>
  <c r="P184" i="3" s="1"/>
  <c r="M179" i="3"/>
  <c r="P179" i="3" s="1"/>
  <c r="M173" i="3"/>
  <c r="P173" i="3" s="1"/>
  <c r="M167" i="3"/>
  <c r="P167" i="3" s="1"/>
  <c r="M162" i="3"/>
  <c r="P162" i="3" s="1"/>
  <c r="M157" i="3"/>
  <c r="P157" i="3" s="1"/>
  <c r="M151" i="3"/>
  <c r="P151" i="3" s="1"/>
  <c r="M146" i="3"/>
  <c r="P146" i="3" s="1"/>
  <c r="M141" i="3"/>
  <c r="P141" i="3" s="1"/>
  <c r="M135" i="3"/>
  <c r="P135" i="3" s="1"/>
  <c r="M130" i="3"/>
  <c r="P130" i="3" s="1"/>
  <c r="M124" i="3"/>
  <c r="P124" i="3" s="1"/>
  <c r="M119" i="3"/>
  <c r="P119" i="3" s="1"/>
  <c r="M113" i="3"/>
  <c r="P113" i="3" s="1"/>
  <c r="M101" i="3"/>
  <c r="P101" i="3" s="1"/>
  <c r="M95" i="3"/>
  <c r="P95" i="3" s="1"/>
  <c r="M90" i="3"/>
  <c r="P90" i="3" s="1"/>
  <c r="M78" i="3"/>
  <c r="P78" i="3" s="1"/>
  <c r="M72" i="3"/>
  <c r="P72" i="3" s="1"/>
  <c r="M67" i="3"/>
  <c r="P67" i="3" s="1"/>
  <c r="M61" i="3"/>
  <c r="P61" i="3" s="1"/>
  <c r="M49" i="3"/>
  <c r="P49" i="3" s="1"/>
  <c r="M44" i="3"/>
  <c r="P44" i="3" s="1"/>
  <c r="M31" i="3"/>
  <c r="P31" i="3" s="1"/>
  <c r="M26" i="3"/>
  <c r="P26" i="3" s="1"/>
  <c r="M14" i="3"/>
  <c r="P14" i="3" s="1"/>
  <c r="M348" i="3"/>
  <c r="P348" i="3" s="1"/>
  <c r="M264" i="3"/>
  <c r="P264" i="3" s="1"/>
  <c r="M246" i="3"/>
  <c r="P246" i="3" s="1"/>
  <c r="M207" i="3"/>
  <c r="P207" i="3" s="1"/>
  <c r="M189" i="3"/>
  <c r="P189" i="3" s="1"/>
  <c r="M172" i="3"/>
  <c r="P172" i="3" s="1"/>
  <c r="M156" i="3"/>
  <c r="P156" i="3" s="1"/>
  <c r="M128" i="3"/>
  <c r="P128" i="3" s="1"/>
  <c r="M365" i="3"/>
  <c r="P365" i="3" s="1"/>
  <c r="M359" i="3"/>
  <c r="P359" i="3" s="1"/>
  <c r="M349" i="3"/>
  <c r="P349" i="3" s="1"/>
  <c r="M339" i="3"/>
  <c r="P339" i="3" s="1"/>
  <c r="M334" i="3"/>
  <c r="P334" i="3" s="1"/>
  <c r="M328" i="3"/>
  <c r="P328" i="3" s="1"/>
  <c r="M323" i="3"/>
  <c r="P323" i="3" s="1"/>
  <c r="M318" i="3"/>
  <c r="P318" i="3" s="1"/>
  <c r="M309" i="3"/>
  <c r="P309" i="3" s="1"/>
  <c r="M299" i="3"/>
  <c r="P299" i="3" s="1"/>
  <c r="M295" i="3"/>
  <c r="P295" i="3" s="1"/>
  <c r="M285" i="3"/>
  <c r="P285" i="3" s="1"/>
  <c r="M269" i="3"/>
  <c r="P269" i="3" s="1"/>
  <c r="M247" i="3"/>
  <c r="P247" i="3" s="1"/>
  <c r="M242" i="3"/>
  <c r="P242" i="3" s="1"/>
  <c r="M229" i="3"/>
  <c r="P229" i="3" s="1"/>
  <c r="M224" i="3"/>
  <c r="P224" i="3" s="1"/>
  <c r="M219" i="3"/>
  <c r="P219" i="3" s="1"/>
  <c r="M213" i="3"/>
  <c r="P213" i="3" s="1"/>
  <c r="M208" i="3"/>
  <c r="P208" i="3" s="1"/>
  <c r="M200" i="3"/>
  <c r="P200" i="3" s="1"/>
  <c r="M195" i="3"/>
  <c r="P195" i="3" s="1"/>
  <c r="M183" i="3"/>
  <c r="P183" i="3" s="1"/>
  <c r="M178" i="3"/>
  <c r="P178" i="3" s="1"/>
  <c r="M161" i="3"/>
  <c r="P161" i="3" s="1"/>
  <c r="M145" i="3"/>
  <c r="P145" i="3" s="1"/>
  <c r="M140" i="3"/>
  <c r="P140" i="3" s="1"/>
  <c r="M134" i="3"/>
  <c r="P134" i="3" s="1"/>
  <c r="M129" i="3"/>
  <c r="P129" i="3" s="1"/>
  <c r="M118" i="3"/>
  <c r="P118" i="3" s="1"/>
  <c r="M112" i="3"/>
  <c r="P112" i="3" s="1"/>
  <c r="M107" i="3"/>
  <c r="P107" i="3" s="1"/>
  <c r="M89" i="3"/>
  <c r="P89" i="3" s="1"/>
  <c r="M84" i="3"/>
  <c r="P84" i="3" s="1"/>
  <c r="M71" i="3"/>
  <c r="P71" i="3" s="1"/>
  <c r="M66" i="3"/>
  <c r="P66" i="3" s="1"/>
  <c r="M54" i="3"/>
  <c r="P54" i="3" s="1"/>
  <c r="M48" i="3"/>
  <c r="P48" i="3" s="1"/>
  <c r="M43" i="3"/>
  <c r="P43" i="3" s="1"/>
  <c r="M37" i="3"/>
  <c r="P37" i="3" s="1"/>
  <c r="M25" i="3"/>
  <c r="P25" i="3" s="1"/>
  <c r="M20" i="3"/>
  <c r="P20" i="3" s="1"/>
  <c r="M333" i="3"/>
  <c r="P333" i="3" s="1"/>
  <c r="M290" i="3"/>
  <c r="P290" i="3" s="1"/>
  <c r="M280" i="3"/>
  <c r="P280" i="3" s="1"/>
  <c r="M252" i="3"/>
  <c r="P252" i="3" s="1"/>
  <c r="M235" i="3"/>
  <c r="P235" i="3" s="1"/>
  <c r="M199" i="3"/>
  <c r="P199" i="3" s="1"/>
  <c r="M166" i="3"/>
  <c r="P166" i="3" s="1"/>
  <c r="M150" i="3"/>
  <c r="P150" i="3" s="1"/>
  <c r="M133" i="3"/>
  <c r="P133" i="3" s="1"/>
  <c r="M123" i="3"/>
  <c r="P123" i="3" s="1"/>
  <c r="M337" i="3"/>
  <c r="P337" i="3" s="1"/>
  <c r="M297" i="3"/>
  <c r="P297" i="3" s="1"/>
  <c r="M244" i="3"/>
  <c r="P244" i="3" s="1"/>
  <c r="M221" i="3"/>
  <c r="P221" i="3" s="1"/>
  <c r="M153" i="3"/>
  <c r="P153" i="3" s="1"/>
  <c r="M98" i="3"/>
  <c r="P98" i="3" s="1"/>
  <c r="M81" i="3"/>
  <c r="P81" i="3" s="1"/>
  <c r="M69" i="3"/>
  <c r="P69" i="3" s="1"/>
  <c r="M57" i="3"/>
  <c r="P57" i="3" s="1"/>
  <c r="M34" i="3"/>
  <c r="P34" i="3" s="1"/>
  <c r="M22" i="3"/>
  <c r="P22" i="3" s="1"/>
  <c r="M261" i="3"/>
  <c r="P261" i="3" s="1"/>
  <c r="M192" i="3"/>
  <c r="P192" i="3" s="1"/>
  <c r="M77" i="3"/>
  <c r="P77" i="3" s="1"/>
  <c r="M19" i="3"/>
  <c r="P19" i="3" s="1"/>
  <c r="M132" i="3"/>
  <c r="P132" i="3" s="1"/>
  <c r="M83" i="3"/>
  <c r="P83" i="3" s="1"/>
  <c r="M58" i="3"/>
  <c r="P58" i="3" s="1"/>
  <c r="M46" i="3"/>
  <c r="P46" i="3" s="1"/>
  <c r="M331" i="3"/>
  <c r="P331" i="3" s="1"/>
  <c r="M293" i="3"/>
  <c r="P293" i="3" s="1"/>
  <c r="M262" i="3"/>
  <c r="P262" i="3" s="1"/>
  <c r="M239" i="3"/>
  <c r="P239" i="3" s="1"/>
  <c r="M217" i="3"/>
  <c r="P217" i="3" s="1"/>
  <c r="M170" i="3"/>
  <c r="P170" i="3" s="1"/>
  <c r="M149" i="3"/>
  <c r="P149" i="3" s="1"/>
  <c r="M127" i="3"/>
  <c r="P127" i="3" s="1"/>
  <c r="M110" i="3"/>
  <c r="P110" i="3" s="1"/>
  <c r="M94" i="3"/>
  <c r="P94" i="3" s="1"/>
  <c r="M80" i="3"/>
  <c r="P80" i="3" s="1"/>
  <c r="M68" i="3"/>
  <c r="P68" i="3" s="1"/>
  <c r="M55" i="3"/>
  <c r="P55" i="3" s="1"/>
  <c r="M32" i="3"/>
  <c r="P32" i="3" s="1"/>
  <c r="M21" i="3"/>
  <c r="P21" i="3" s="1"/>
  <c r="M238" i="3"/>
  <c r="P238" i="3" s="1"/>
  <c r="M169" i="3"/>
  <c r="P169" i="3" s="1"/>
  <c r="M126" i="3"/>
  <c r="P126" i="3" s="1"/>
  <c r="M109" i="3"/>
  <c r="P109" i="3" s="1"/>
  <c r="M65" i="3"/>
  <c r="P65" i="3" s="1"/>
  <c r="M42" i="3"/>
  <c r="P42" i="3" s="1"/>
  <c r="M30" i="3"/>
  <c r="P30" i="3" s="1"/>
  <c r="M267" i="3"/>
  <c r="P267" i="3" s="1"/>
  <c r="M222" i="3"/>
  <c r="P222" i="3" s="1"/>
  <c r="M198" i="3"/>
  <c r="P198" i="3" s="1"/>
  <c r="M154" i="3"/>
  <c r="P154" i="3" s="1"/>
  <c r="M326" i="3"/>
  <c r="P326" i="3" s="1"/>
  <c r="M216" i="3"/>
  <c r="P216" i="3" s="1"/>
  <c r="M93" i="3"/>
  <c r="P93" i="3" s="1"/>
  <c r="M362" i="3"/>
  <c r="P362" i="3" s="1"/>
  <c r="M320" i="3"/>
  <c r="P320" i="3" s="1"/>
  <c r="M256" i="3"/>
  <c r="P256" i="3" s="1"/>
  <c r="M234" i="3"/>
  <c r="P234" i="3" s="1"/>
  <c r="M188" i="3"/>
  <c r="P188" i="3" s="1"/>
  <c r="M165" i="3"/>
  <c r="P165" i="3" s="1"/>
  <c r="M143" i="3"/>
  <c r="P143" i="3" s="1"/>
  <c r="M122" i="3"/>
  <c r="P122" i="3" s="1"/>
  <c r="M106" i="3"/>
  <c r="P106" i="3" s="1"/>
  <c r="M76" i="3"/>
  <c r="P76" i="3" s="1"/>
  <c r="M63" i="3"/>
  <c r="P63" i="3" s="1"/>
  <c r="M40" i="3"/>
  <c r="P40" i="3" s="1"/>
  <c r="M29" i="3"/>
  <c r="P29" i="3" s="1"/>
  <c r="M17" i="3"/>
  <c r="P17" i="3" s="1"/>
  <c r="M357" i="3"/>
  <c r="P357" i="3" s="1"/>
  <c r="M277" i="3"/>
  <c r="P277" i="3" s="1"/>
  <c r="M255" i="3"/>
  <c r="P255" i="3" s="1"/>
  <c r="M233" i="3"/>
  <c r="P233" i="3" s="1"/>
  <c r="M211" i="3"/>
  <c r="P211" i="3" s="1"/>
  <c r="M187" i="3"/>
  <c r="P187" i="3" s="1"/>
  <c r="M121" i="3"/>
  <c r="P121" i="3" s="1"/>
  <c r="M104" i="3"/>
  <c r="P104" i="3" s="1"/>
  <c r="M88" i="3"/>
  <c r="P88" i="3" s="1"/>
  <c r="M75" i="3"/>
  <c r="P75" i="3" s="1"/>
  <c r="M52" i="3"/>
  <c r="P52" i="3" s="1"/>
  <c r="M39" i="3"/>
  <c r="P39" i="3" s="1"/>
  <c r="M16" i="3"/>
  <c r="P16" i="3" s="1"/>
  <c r="M311" i="3"/>
  <c r="P311" i="3" s="1"/>
  <c r="M273" i="3"/>
  <c r="P273" i="3" s="1"/>
  <c r="M251" i="3"/>
  <c r="P251" i="3" s="1"/>
  <c r="M205" i="3"/>
  <c r="P205" i="3" s="1"/>
  <c r="M159" i="3"/>
  <c r="P159" i="3" s="1"/>
  <c r="M138" i="3"/>
  <c r="P138" i="3" s="1"/>
  <c r="M117" i="3"/>
  <c r="P117" i="3" s="1"/>
  <c r="M73" i="3"/>
  <c r="P73" i="3" s="1"/>
  <c r="M50" i="3"/>
  <c r="P50" i="3" s="1"/>
  <c r="M38" i="3"/>
  <c r="P38" i="3" s="1"/>
  <c r="M27" i="3"/>
  <c r="P27" i="3" s="1"/>
  <c r="M99" i="3"/>
  <c r="P99" i="3" s="1"/>
  <c r="M35" i="3"/>
  <c r="P35" i="3" s="1"/>
  <c r="M306" i="3"/>
  <c r="P306" i="3" s="1"/>
  <c r="M227" i="3"/>
  <c r="P227" i="3" s="1"/>
  <c r="M204" i="3"/>
  <c r="P204" i="3" s="1"/>
  <c r="M181" i="3"/>
  <c r="P181" i="3" s="1"/>
  <c r="M137" i="3"/>
  <c r="P137" i="3" s="1"/>
  <c r="M116" i="3"/>
  <c r="P116" i="3" s="1"/>
  <c r="M100" i="3"/>
  <c r="P100" i="3" s="1"/>
  <c r="M86" i="3"/>
  <c r="P86" i="3" s="1"/>
  <c r="M60" i="3"/>
  <c r="P60" i="3" s="1"/>
  <c r="M47" i="3"/>
  <c r="P47" i="3" s="1"/>
  <c r="M24" i="3"/>
  <c r="P24" i="3" s="1"/>
  <c r="M175" i="3"/>
  <c r="P175" i="3" s="1"/>
  <c r="D13" i="3"/>
  <c r="H13" i="3" s="1"/>
  <c r="C355" i="3"/>
  <c r="C354" i="3"/>
  <c r="C353" i="3"/>
  <c r="C352" i="3"/>
  <c r="C333" i="3"/>
  <c r="C329" i="3"/>
  <c r="C325" i="3"/>
  <c r="C321" i="3"/>
  <c r="C317" i="3"/>
  <c r="C313" i="3"/>
  <c r="C309" i="3"/>
  <c r="C305" i="3"/>
  <c r="C301" i="3"/>
  <c r="C297" i="3"/>
  <c r="C293" i="3"/>
  <c r="C367" i="3"/>
  <c r="C366" i="3"/>
  <c r="C365" i="3"/>
  <c r="C364" i="3"/>
  <c r="C372" i="3"/>
  <c r="C351" i="3"/>
  <c r="C345" i="3"/>
  <c r="C338" i="3"/>
  <c r="C328" i="3"/>
  <c r="C327" i="3"/>
  <c r="C326" i="3"/>
  <c r="C359" i="3"/>
  <c r="C357" i="3"/>
  <c r="C349" i="3"/>
  <c r="C342" i="3"/>
  <c r="C332" i="3"/>
  <c r="C331" i="3"/>
  <c r="C330" i="3"/>
  <c r="C360" i="3"/>
  <c r="C350" i="3"/>
  <c r="C346" i="3"/>
  <c r="C339" i="3"/>
  <c r="C336" i="3"/>
  <c r="C322" i="3"/>
  <c r="C289" i="3"/>
  <c r="C285" i="3"/>
  <c r="C281" i="3"/>
  <c r="C277" i="3"/>
  <c r="C273" i="3"/>
  <c r="C368" i="3"/>
  <c r="C358" i="3"/>
  <c r="C296" i="3"/>
  <c r="C295" i="3"/>
  <c r="C294" i="3"/>
  <c r="C335" i="3"/>
  <c r="C307" i="3"/>
  <c r="C291" i="3"/>
  <c r="C288" i="3"/>
  <c r="C278" i="3"/>
  <c r="C275" i="3"/>
  <c r="C272" i="3"/>
  <c r="C267" i="3"/>
  <c r="C263" i="3"/>
  <c r="C259" i="3"/>
  <c r="C255" i="3"/>
  <c r="C251" i="3"/>
  <c r="C247" i="3"/>
  <c r="C243" i="3"/>
  <c r="C239" i="3"/>
  <c r="C235" i="3"/>
  <c r="C231" i="3"/>
  <c r="C227" i="3"/>
  <c r="C223" i="3"/>
  <c r="C219" i="3"/>
  <c r="C371" i="3"/>
  <c r="C370" i="3"/>
  <c r="C311" i="3"/>
  <c r="C337" i="3"/>
  <c r="C334" i="3"/>
  <c r="C315" i="3"/>
  <c r="C300" i="3"/>
  <c r="C298" i="3"/>
  <c r="C343" i="3"/>
  <c r="C341" i="3"/>
  <c r="C340" i="3"/>
  <c r="C324" i="3"/>
  <c r="C319" i="3"/>
  <c r="C304" i="3"/>
  <c r="C344" i="3"/>
  <c r="C323" i="3"/>
  <c r="C308" i="3"/>
  <c r="C348" i="3"/>
  <c r="C312" i="3"/>
  <c r="C284" i="3"/>
  <c r="C280" i="3"/>
  <c r="C276" i="3"/>
  <c r="C268" i="3"/>
  <c r="C265" i="3"/>
  <c r="C262" i="3"/>
  <c r="C252" i="3"/>
  <c r="C249" i="3"/>
  <c r="C246" i="3"/>
  <c r="C236" i="3"/>
  <c r="C233" i="3"/>
  <c r="C369" i="3"/>
  <c r="C320" i="3"/>
  <c r="C287" i="3"/>
  <c r="C283" i="3"/>
  <c r="C279" i="3"/>
  <c r="C266" i="3"/>
  <c r="C356" i="3"/>
  <c r="C306" i="3"/>
  <c r="C302" i="3"/>
  <c r="C258" i="3"/>
  <c r="C254" i="3"/>
  <c r="C250" i="3"/>
  <c r="C232" i="3"/>
  <c r="C229" i="3"/>
  <c r="C216" i="3"/>
  <c r="C212" i="3"/>
  <c r="C208" i="3"/>
  <c r="C204" i="3"/>
  <c r="C200" i="3"/>
  <c r="C196" i="3"/>
  <c r="C192" i="3"/>
  <c r="C188" i="3"/>
  <c r="C184" i="3"/>
  <c r="C180" i="3"/>
  <c r="C176" i="3"/>
  <c r="C172" i="3"/>
  <c r="C168" i="3"/>
  <c r="C164" i="3"/>
  <c r="C160" i="3"/>
  <c r="C156" i="3"/>
  <c r="C152" i="3"/>
  <c r="C148" i="3"/>
  <c r="C144" i="3"/>
  <c r="C140" i="3"/>
  <c r="C290" i="3"/>
  <c r="C270" i="3"/>
  <c r="C269" i="3"/>
  <c r="C220" i="3"/>
  <c r="C363" i="3"/>
  <c r="C310" i="3"/>
  <c r="C286" i="3"/>
  <c r="C271" i="3"/>
  <c r="C261" i="3"/>
  <c r="C257" i="3"/>
  <c r="C253" i="3"/>
  <c r="C242" i="3"/>
  <c r="C238" i="3"/>
  <c r="C234" i="3"/>
  <c r="C215" i="3"/>
  <c r="C211" i="3"/>
  <c r="C207" i="3"/>
  <c r="C203" i="3"/>
  <c r="C199" i="3"/>
  <c r="C195" i="3"/>
  <c r="C347" i="3"/>
  <c r="C282" i="3"/>
  <c r="C362" i="3"/>
  <c r="C314" i="3"/>
  <c r="C292" i="3"/>
  <c r="C264" i="3"/>
  <c r="C256" i="3"/>
  <c r="C245" i="3"/>
  <c r="C237" i="3"/>
  <c r="C226" i="3"/>
  <c r="C222" i="3"/>
  <c r="C221" i="3"/>
  <c r="C209" i="3"/>
  <c r="C151" i="3"/>
  <c r="C150" i="3"/>
  <c r="C149" i="3"/>
  <c r="C136" i="3"/>
  <c r="C132" i="3"/>
  <c r="C128" i="3"/>
  <c r="C124" i="3"/>
  <c r="C120" i="3"/>
  <c r="C116" i="3"/>
  <c r="C112" i="3"/>
  <c r="C108" i="3"/>
  <c r="C104" i="3"/>
  <c r="C100" i="3"/>
  <c r="C96" i="3"/>
  <c r="C92" i="3"/>
  <c r="C88" i="3"/>
  <c r="C84" i="3"/>
  <c r="C80" i="3"/>
  <c r="C76" i="3"/>
  <c r="C361" i="3"/>
  <c r="C225" i="3"/>
  <c r="C206" i="3"/>
  <c r="C194" i="3"/>
  <c r="C191" i="3"/>
  <c r="C181" i="3"/>
  <c r="C178" i="3"/>
  <c r="C175" i="3"/>
  <c r="C165" i="3"/>
  <c r="C155" i="3"/>
  <c r="C154" i="3"/>
  <c r="C153" i="3"/>
  <c r="C318" i="3"/>
  <c r="C248" i="3"/>
  <c r="C240" i="3"/>
  <c r="C230" i="3"/>
  <c r="C228" i="3"/>
  <c r="C218" i="3"/>
  <c r="C201" i="3"/>
  <c r="C159" i="3"/>
  <c r="C158" i="3"/>
  <c r="C157" i="3"/>
  <c r="C135" i="3"/>
  <c r="C131" i="3"/>
  <c r="C127" i="3"/>
  <c r="C123" i="3"/>
  <c r="C119" i="3"/>
  <c r="C115" i="3"/>
  <c r="C111" i="3"/>
  <c r="C107" i="3"/>
  <c r="C103" i="3"/>
  <c r="C99" i="3"/>
  <c r="C95" i="3"/>
  <c r="C91" i="3"/>
  <c r="C179" i="3"/>
  <c r="C146" i="3"/>
  <c r="C125" i="3"/>
  <c r="C110" i="3"/>
  <c r="C93" i="3"/>
  <c r="C316" i="3"/>
  <c r="C303" i="3"/>
  <c r="C217" i="3"/>
  <c r="C210" i="3"/>
  <c r="C162" i="3"/>
  <c r="C141" i="3"/>
  <c r="C137" i="3"/>
  <c r="C122" i="3"/>
  <c r="C105" i="3"/>
  <c r="C90" i="3"/>
  <c r="C71" i="3"/>
  <c r="C67" i="3"/>
  <c r="C63" i="3"/>
  <c r="C59" i="3"/>
  <c r="C55" i="3"/>
  <c r="C51" i="3"/>
  <c r="C47" i="3"/>
  <c r="C43" i="3"/>
  <c r="C39" i="3"/>
  <c r="C35" i="3"/>
  <c r="C31" i="3"/>
  <c r="C27" i="3"/>
  <c r="C23" i="3"/>
  <c r="C260" i="3"/>
  <c r="C224" i="3"/>
  <c r="C202" i="3"/>
  <c r="C145" i="3"/>
  <c r="C134" i="3"/>
  <c r="C117" i="3"/>
  <c r="C102" i="3"/>
  <c r="C241" i="3"/>
  <c r="C214" i="3"/>
  <c r="C177" i="3"/>
  <c r="C189" i="3"/>
  <c r="C186" i="3"/>
  <c r="C183" i="3"/>
  <c r="C87" i="3"/>
  <c r="C78" i="3"/>
  <c r="C69" i="3"/>
  <c r="C54" i="3"/>
  <c r="C52" i="3"/>
  <c r="C198" i="3"/>
  <c r="C193" i="3"/>
  <c r="C190" i="3"/>
  <c r="C187" i="3"/>
  <c r="C142" i="3"/>
  <c r="C138" i="3"/>
  <c r="C130" i="3"/>
  <c r="C173" i="3"/>
  <c r="C170" i="3"/>
  <c r="C167" i="3"/>
  <c r="C161" i="3"/>
  <c r="C147" i="3"/>
  <c r="C274" i="3"/>
  <c r="C197" i="3"/>
  <c r="C77" i="3"/>
  <c r="C66" i="3"/>
  <c r="C62" i="3"/>
  <c r="C49" i="3"/>
  <c r="C41" i="3"/>
  <c r="C98" i="3"/>
  <c r="C94" i="3"/>
  <c r="C75" i="3"/>
  <c r="C70" i="3"/>
  <c r="C53" i="3"/>
  <c r="C38" i="3"/>
  <c r="C36" i="3"/>
  <c r="C22" i="3"/>
  <c r="C21" i="3"/>
  <c r="C17" i="3"/>
  <c r="C244" i="3"/>
  <c r="C143" i="3"/>
  <c r="C126" i="3"/>
  <c r="C85" i="3"/>
  <c r="C73" i="3"/>
  <c r="C56" i="3"/>
  <c r="C42" i="3"/>
  <c r="C40" i="3"/>
  <c r="C25" i="3"/>
  <c r="C121" i="3"/>
  <c r="C50" i="3"/>
  <c r="C20" i="3"/>
  <c r="C97" i="3"/>
  <c r="C89" i="3"/>
  <c r="C24" i="3"/>
  <c r="C171" i="3"/>
  <c r="C133" i="3"/>
  <c r="C32" i="3"/>
  <c r="C14" i="3"/>
  <c r="C182" i="3"/>
  <c r="C169" i="3"/>
  <c r="C139" i="3"/>
  <c r="C129" i="3"/>
  <c r="C82" i="3"/>
  <c r="C45" i="3"/>
  <c r="C44" i="3"/>
  <c r="C37" i="3"/>
  <c r="C16" i="3"/>
  <c r="C118" i="3"/>
  <c r="C86" i="3"/>
  <c r="C65" i="3"/>
  <c r="C61" i="3"/>
  <c r="D15" i="2"/>
  <c r="C114" i="3"/>
  <c r="C106" i="3"/>
  <c r="C79" i="3"/>
  <c r="C72" i="3"/>
  <c r="C68" i="3"/>
  <c r="C64" i="3"/>
  <c r="C46" i="3"/>
  <c r="C30" i="3"/>
  <c r="C29" i="3"/>
  <c r="C28" i="3"/>
  <c r="C26" i="3"/>
  <c r="C57" i="3"/>
  <c r="C48" i="3"/>
  <c r="C33" i="3"/>
  <c r="C60" i="3"/>
  <c r="C18" i="3"/>
  <c r="C15" i="3"/>
  <c r="C83" i="3"/>
  <c r="C74" i="3"/>
  <c r="C19" i="3"/>
  <c r="C299" i="3"/>
  <c r="C213" i="3"/>
  <c r="C185" i="3"/>
  <c r="C174" i="3"/>
  <c r="C58" i="3"/>
  <c r="C166" i="3"/>
  <c r="C113" i="3"/>
  <c r="C34" i="3"/>
  <c r="C163" i="3"/>
  <c r="C13" i="3"/>
  <c r="C205" i="3"/>
  <c r="C81" i="3"/>
  <c r="C109" i="3"/>
  <c r="C101" i="3"/>
  <c r="P23" i="2" l="1"/>
  <c r="P24" i="2"/>
  <c r="D17" i="2"/>
  <c r="D20" i="2" s="1"/>
  <c r="D23" i="2" s="1"/>
  <c r="F152" i="3"/>
  <c r="F263" i="3"/>
  <c r="F335" i="3"/>
  <c r="F88" i="3"/>
  <c r="F68" i="3"/>
  <c r="F132" i="3"/>
  <c r="F190" i="3"/>
  <c r="F227" i="3"/>
  <c r="F300" i="3"/>
  <c r="F351" i="3"/>
  <c r="F24" i="3"/>
  <c r="F245" i="3"/>
  <c r="F318" i="3"/>
  <c r="F319" i="3"/>
  <c r="F336" i="3"/>
  <c r="F352" i="3"/>
  <c r="F368" i="3"/>
  <c r="F46" i="3"/>
  <c r="F110" i="3"/>
  <c r="F172" i="3"/>
  <c r="F208" i="3"/>
  <c r="F281" i="3"/>
  <c r="F367" i="3"/>
  <c r="F15" i="3"/>
  <c r="F247" i="3"/>
  <c r="F92" i="3"/>
  <c r="F228" i="3"/>
  <c r="F69" i="3"/>
  <c r="F297" i="3"/>
  <c r="F150" i="3"/>
  <c r="F329" i="3"/>
  <c r="F183" i="3"/>
  <c r="F16" i="3"/>
  <c r="F237" i="3"/>
  <c r="F79" i="3"/>
  <c r="F251" i="3"/>
  <c r="F356" i="3"/>
  <c r="F78" i="3"/>
  <c r="F272" i="3"/>
  <c r="F357" i="3"/>
  <c r="F215" i="3"/>
  <c r="F54" i="3"/>
  <c r="F317" i="3"/>
  <c r="F244" i="3"/>
  <c r="F171" i="3"/>
  <c r="F87" i="3"/>
  <c r="F187" i="3"/>
  <c r="F107" i="3"/>
  <c r="F21" i="3"/>
  <c r="F355" i="3"/>
  <c r="F286" i="3"/>
  <c r="F213" i="3"/>
  <c r="F136" i="3"/>
  <c r="F52" i="3"/>
  <c r="F41" i="3"/>
  <c r="F105" i="3"/>
  <c r="F26" i="3"/>
  <c r="F90" i="3"/>
  <c r="F154" i="3"/>
  <c r="F218" i="3"/>
  <c r="F282" i="3"/>
  <c r="F354" i="3"/>
  <c r="F285" i="3"/>
  <c r="F212" i="3"/>
  <c r="F135" i="3"/>
  <c r="F51" i="3"/>
  <c r="F34" i="3"/>
  <c r="F290" i="3"/>
  <c r="F346" i="3"/>
  <c r="F203" i="3"/>
  <c r="F125" i="3"/>
  <c r="F201" i="3"/>
  <c r="F369" i="3"/>
  <c r="F229" i="3"/>
  <c r="F70" i="3"/>
  <c r="F209" i="3"/>
  <c r="F47" i="3"/>
  <c r="F279" i="3"/>
  <c r="F128" i="3"/>
  <c r="F311" i="3"/>
  <c r="F165" i="3"/>
  <c r="F360" i="3"/>
  <c r="F219" i="3"/>
  <c r="F59" i="3"/>
  <c r="F260" i="3"/>
  <c r="F372" i="3"/>
  <c r="F36" i="3"/>
  <c r="F236" i="3"/>
  <c r="F341" i="3"/>
  <c r="F197" i="3"/>
  <c r="F32" i="3"/>
  <c r="F308" i="3"/>
  <c r="F235" i="3"/>
  <c r="F161" i="3"/>
  <c r="F77" i="3"/>
  <c r="F177" i="3"/>
  <c r="F95" i="3"/>
  <c r="F347" i="3"/>
  <c r="F277" i="3"/>
  <c r="F204" i="3"/>
  <c r="F126" i="3"/>
  <c r="F40" i="3"/>
  <c r="F49" i="3"/>
  <c r="F113" i="3"/>
  <c r="F98" i="3"/>
  <c r="F162" i="3"/>
  <c r="F226" i="3"/>
  <c r="F276" i="3"/>
  <c r="F39" i="3"/>
  <c r="F353" i="3"/>
  <c r="F211" i="3"/>
  <c r="F48" i="3"/>
  <c r="F191" i="3"/>
  <c r="F27" i="3"/>
  <c r="F261" i="3"/>
  <c r="F108" i="3"/>
  <c r="F293" i="3"/>
  <c r="F144" i="3"/>
  <c r="F344" i="3"/>
  <c r="F200" i="3"/>
  <c r="F37" i="3"/>
  <c r="F269" i="3"/>
  <c r="F343" i="3"/>
  <c r="F14" i="3"/>
  <c r="F217" i="3"/>
  <c r="F325" i="3"/>
  <c r="F179" i="3"/>
  <c r="F366" i="3"/>
  <c r="F299" i="3"/>
  <c r="F225" i="3"/>
  <c r="F151" i="3"/>
  <c r="F67" i="3"/>
  <c r="F241" i="3"/>
  <c r="F168" i="3"/>
  <c r="F85" i="3"/>
  <c r="F339" i="3"/>
  <c r="F268" i="3"/>
  <c r="F195" i="3"/>
  <c r="F116" i="3"/>
  <c r="F30" i="3"/>
  <c r="F57" i="3"/>
  <c r="F121" i="3"/>
  <c r="F42" i="3"/>
  <c r="F106" i="3"/>
  <c r="F170" i="3"/>
  <c r="F234" i="3"/>
  <c r="F298" i="3"/>
  <c r="F338" i="3"/>
  <c r="F267" i="3"/>
  <c r="F193" i="3"/>
  <c r="F115" i="3"/>
  <c r="F29" i="3"/>
  <c r="F175" i="3"/>
  <c r="F363" i="3"/>
  <c r="F62" i="3"/>
  <c r="F210" i="3"/>
  <c r="F147" i="3"/>
  <c r="F337" i="3"/>
  <c r="F192" i="3"/>
  <c r="F28" i="3"/>
  <c r="F173" i="3"/>
  <c r="F243" i="3"/>
  <c r="F86" i="3"/>
  <c r="F275" i="3"/>
  <c r="F124" i="3"/>
  <c r="F328" i="3"/>
  <c r="F182" i="3"/>
  <c r="F278" i="3"/>
  <c r="F287" i="3"/>
  <c r="F309" i="3"/>
  <c r="F20" i="3"/>
  <c r="F181" i="3"/>
  <c r="F307" i="3"/>
  <c r="F160" i="3"/>
  <c r="F358" i="3"/>
  <c r="F289" i="3"/>
  <c r="F216" i="3"/>
  <c r="F141" i="3"/>
  <c r="F55" i="3"/>
  <c r="F232" i="3"/>
  <c r="F159" i="3"/>
  <c r="F75" i="3"/>
  <c r="F331" i="3"/>
  <c r="F259" i="3"/>
  <c r="F185" i="3"/>
  <c r="F104" i="3"/>
  <c r="F65" i="3"/>
  <c r="F129" i="3"/>
  <c r="F50" i="3"/>
  <c r="F114" i="3"/>
  <c r="F178" i="3"/>
  <c r="F242" i="3"/>
  <c r="F306" i="3"/>
  <c r="F330" i="3"/>
  <c r="F257" i="3"/>
  <c r="F184" i="3"/>
  <c r="F103" i="3"/>
  <c r="F19" i="3"/>
  <c r="F91" i="3"/>
  <c r="F38" i="3"/>
  <c r="F100" i="3"/>
  <c r="F76" i="3"/>
  <c r="F99" i="3"/>
  <c r="F117" i="3"/>
  <c r="F295" i="3"/>
  <c r="F18" i="3"/>
  <c r="F362" i="3"/>
  <c r="F320" i="3"/>
  <c r="F174" i="3"/>
  <c r="F301" i="3"/>
  <c r="F155" i="3"/>
  <c r="F365" i="3"/>
  <c r="F224" i="3"/>
  <c r="F64" i="3"/>
  <c r="F256" i="3"/>
  <c r="F102" i="3"/>
  <c r="F310" i="3"/>
  <c r="F164" i="3"/>
  <c r="F315" i="3"/>
  <c r="F296" i="3"/>
  <c r="F254" i="3"/>
  <c r="F361" i="3"/>
  <c r="F163" i="3"/>
  <c r="F288" i="3"/>
  <c r="F140" i="3"/>
  <c r="F350" i="3"/>
  <c r="F280" i="3"/>
  <c r="F207" i="3"/>
  <c r="F131" i="3"/>
  <c r="F45" i="3"/>
  <c r="F223" i="3"/>
  <c r="F149" i="3"/>
  <c r="F63" i="3"/>
  <c r="F323" i="3"/>
  <c r="F249" i="3"/>
  <c r="F176" i="3"/>
  <c r="F94" i="3"/>
  <c r="F73" i="3"/>
  <c r="F137" i="3"/>
  <c r="F58" i="3"/>
  <c r="F122" i="3"/>
  <c r="F186" i="3"/>
  <c r="F250" i="3"/>
  <c r="F314" i="3"/>
  <c r="F321" i="3"/>
  <c r="F248" i="3"/>
  <c r="F93" i="3"/>
  <c r="F246" i="3"/>
  <c r="F101" i="3"/>
  <c r="F13" i="3"/>
  <c r="F253" i="3"/>
  <c r="F82" i="3"/>
  <c r="F294" i="3"/>
  <c r="F302" i="3"/>
  <c r="F156" i="3"/>
  <c r="F283" i="3"/>
  <c r="F133" i="3"/>
  <c r="F349" i="3"/>
  <c r="F206" i="3"/>
  <c r="F44" i="3"/>
  <c r="F238" i="3"/>
  <c r="F80" i="3"/>
  <c r="F292" i="3"/>
  <c r="F143" i="3"/>
  <c r="F332" i="3"/>
  <c r="F305" i="3"/>
  <c r="F199" i="3"/>
  <c r="F359" i="3"/>
  <c r="F120" i="3"/>
  <c r="F270" i="3"/>
  <c r="F118" i="3"/>
  <c r="F342" i="3"/>
  <c r="F271" i="3"/>
  <c r="F198" i="3"/>
  <c r="F119" i="3"/>
  <c r="F35" i="3"/>
  <c r="F214" i="3"/>
  <c r="F139" i="3"/>
  <c r="F53" i="3"/>
  <c r="F313" i="3"/>
  <c r="F240" i="3"/>
  <c r="F167" i="3"/>
  <c r="F84" i="3"/>
  <c r="F17" i="3"/>
  <c r="F81" i="3"/>
  <c r="F145" i="3"/>
  <c r="F66" i="3"/>
  <c r="F130" i="3"/>
  <c r="F194" i="3"/>
  <c r="F258" i="3"/>
  <c r="F322" i="3"/>
  <c r="F312" i="3"/>
  <c r="F239" i="3"/>
  <c r="F166" i="3"/>
  <c r="F83" i="3"/>
  <c r="F112" i="3"/>
  <c r="F364" i="3"/>
  <c r="F291" i="3"/>
  <c r="F326" i="3"/>
  <c r="F196" i="3"/>
  <c r="F148" i="3"/>
  <c r="F33" i="3"/>
  <c r="F146" i="3"/>
  <c r="F221" i="3"/>
  <c r="F284" i="3"/>
  <c r="F134" i="3"/>
  <c r="F264" i="3"/>
  <c r="F111" i="3"/>
  <c r="F333" i="3"/>
  <c r="F188" i="3"/>
  <c r="F22" i="3"/>
  <c r="F220" i="3"/>
  <c r="F60" i="3"/>
  <c r="F273" i="3"/>
  <c r="F123" i="3"/>
  <c r="F348" i="3"/>
  <c r="F324" i="3"/>
  <c r="F142" i="3"/>
  <c r="F327" i="3"/>
  <c r="F56" i="3"/>
  <c r="F252" i="3"/>
  <c r="F96" i="3"/>
  <c r="F334" i="3"/>
  <c r="F262" i="3"/>
  <c r="F189" i="3"/>
  <c r="F109" i="3"/>
  <c r="F23" i="3"/>
  <c r="F205" i="3"/>
  <c r="F127" i="3"/>
  <c r="F43" i="3"/>
  <c r="F371" i="3"/>
  <c r="F304" i="3"/>
  <c r="F231" i="3"/>
  <c r="F158" i="3"/>
  <c r="F72" i="3"/>
  <c r="F25" i="3"/>
  <c r="F89" i="3"/>
  <c r="F153" i="3"/>
  <c r="F74" i="3"/>
  <c r="F138" i="3"/>
  <c r="F202" i="3"/>
  <c r="F266" i="3"/>
  <c r="F370" i="3"/>
  <c r="F303" i="3"/>
  <c r="F230" i="3"/>
  <c r="F157" i="3"/>
  <c r="F71" i="3"/>
  <c r="F265" i="3"/>
  <c r="F316" i="3"/>
  <c r="F169" i="3"/>
  <c r="F345" i="3"/>
  <c r="F255" i="3"/>
  <c r="F340" i="3"/>
  <c r="F233" i="3"/>
  <c r="F180" i="3"/>
  <c r="F31" i="3"/>
  <c r="F222" i="3"/>
  <c r="F97" i="3"/>
  <c r="F274" i="3"/>
  <c r="F61" i="3"/>
  <c r="O13" i="3"/>
  <c r="E13" i="3"/>
  <c r="D24" i="2" l="1"/>
  <c r="Q13" i="3"/>
  <c r="S13" i="3" s="1"/>
  <c r="G13" i="3"/>
  <c r="I13" i="3" s="1"/>
  <c r="N14" i="3" l="1"/>
  <c r="R14" i="3" s="1"/>
  <c r="T13" i="3"/>
  <c r="D14" i="3"/>
  <c r="H14" i="3" s="1"/>
  <c r="J13" i="3"/>
  <c r="O14" i="3" l="1"/>
  <c r="Q14" i="3" s="1"/>
  <c r="E14" i="3"/>
  <c r="G14" i="3" s="1"/>
  <c r="D15" i="3" s="1"/>
  <c r="H15" i="3" s="1"/>
  <c r="N15" i="3" l="1"/>
  <c r="S14" i="3"/>
  <c r="T14" i="3" s="1"/>
  <c r="I14" i="3"/>
  <c r="J14" i="3" s="1"/>
  <c r="E15" i="3"/>
  <c r="G15" i="3" s="1"/>
  <c r="R15" i="3" l="1"/>
  <c r="O15" i="3"/>
  <c r="Q15" i="3" s="1"/>
  <c r="D16" i="3"/>
  <c r="H16" i="3" s="1"/>
  <c r="I15" i="3"/>
  <c r="S15" i="3" l="1"/>
  <c r="T15" i="3" s="1"/>
  <c r="N16" i="3"/>
  <c r="E16" i="3"/>
  <c r="G16" i="3" s="1"/>
  <c r="I16" i="3" s="1"/>
  <c r="J16" i="3" s="1"/>
  <c r="J15" i="3"/>
  <c r="R16" i="3" l="1"/>
  <c r="O16" i="3"/>
  <c r="Q16" i="3" s="1"/>
  <c r="D17" i="3"/>
  <c r="H17" i="3" s="1"/>
  <c r="N17" i="3" l="1"/>
  <c r="O17" i="3" s="1"/>
  <c r="Q17" i="3" s="1"/>
  <c r="S16" i="3"/>
  <c r="E17" i="3"/>
  <c r="G17" i="3" s="1"/>
  <c r="S17" i="3" l="1"/>
  <c r="T17" i="3" s="1"/>
  <c r="N18" i="3"/>
  <c r="O18" i="3" s="1"/>
  <c r="Q18" i="3" s="1"/>
  <c r="T16" i="3"/>
  <c r="R17" i="3"/>
  <c r="D18" i="3"/>
  <c r="I17" i="3"/>
  <c r="J17" i="3" s="1"/>
  <c r="R18" i="3" l="1"/>
  <c r="S18" i="3"/>
  <c r="T18" i="3" s="1"/>
  <c r="N19" i="3"/>
  <c r="O19" i="3" s="1"/>
  <c r="Q19" i="3" s="1"/>
  <c r="E18" i="3"/>
  <c r="G18" i="3" s="1"/>
  <c r="H18" i="3"/>
  <c r="N20" i="3" l="1"/>
  <c r="O20" i="3" s="1"/>
  <c r="Q20" i="3" s="1"/>
  <c r="S19" i="3"/>
  <c r="T19" i="3" s="1"/>
  <c r="R19" i="3"/>
  <c r="I18" i="3"/>
  <c r="J18" i="3" s="1"/>
  <c r="D19" i="3"/>
  <c r="E19" i="3" s="1"/>
  <c r="G19" i="3" s="1"/>
  <c r="N21" i="3" l="1"/>
  <c r="O21" i="3" s="1"/>
  <c r="Q21" i="3" s="1"/>
  <c r="S20" i="3"/>
  <c r="T20" i="3" s="1"/>
  <c r="R20" i="3"/>
  <c r="I19" i="3"/>
  <c r="D20" i="3"/>
  <c r="E20" i="3" s="1"/>
  <c r="G20" i="3" s="1"/>
  <c r="H19" i="3"/>
  <c r="R21" i="3" l="1"/>
  <c r="S21" i="3"/>
  <c r="T21" i="3" s="1"/>
  <c r="N22" i="3"/>
  <c r="O22" i="3" s="1"/>
  <c r="Q22" i="3" s="1"/>
  <c r="H20" i="3"/>
  <c r="J19" i="3"/>
  <c r="D21" i="3"/>
  <c r="E21" i="3" s="1"/>
  <c r="G21" i="3" s="1"/>
  <c r="I20" i="3"/>
  <c r="J20" i="3" s="1"/>
  <c r="R22" i="3" l="1"/>
  <c r="S22" i="3"/>
  <c r="T22" i="3" s="1"/>
  <c r="N23" i="3"/>
  <c r="I21" i="3"/>
  <c r="D22" i="3"/>
  <c r="E22" i="3" s="1"/>
  <c r="G22" i="3" s="1"/>
  <c r="H21" i="3"/>
  <c r="H22" i="3" l="1"/>
  <c r="R23" i="3"/>
  <c r="O23" i="3"/>
  <c r="Q23" i="3" s="1"/>
  <c r="D23" i="3"/>
  <c r="E23" i="3" s="1"/>
  <c r="G23" i="3" s="1"/>
  <c r="I22" i="3"/>
  <c r="J22" i="3" s="1"/>
  <c r="J21" i="3"/>
  <c r="S23" i="3" l="1"/>
  <c r="N24" i="3"/>
  <c r="R24" i="3" s="1"/>
  <c r="H23" i="3"/>
  <c r="I23" i="3"/>
  <c r="J23" i="3" s="1"/>
  <c r="D24" i="3"/>
  <c r="O24" i="3" l="1"/>
  <c r="Q24" i="3" s="1"/>
  <c r="T23" i="3"/>
  <c r="H24" i="3"/>
  <c r="E24" i="3"/>
  <c r="G24" i="3" s="1"/>
  <c r="I24" i="3" s="1"/>
  <c r="J24" i="3" s="1"/>
  <c r="D25" i="3" l="1"/>
  <c r="H25" i="3" s="1"/>
  <c r="S24" i="3"/>
  <c r="T24" i="3" s="1"/>
  <c r="N25" i="3"/>
  <c r="R25" i="3" s="1"/>
  <c r="E25" i="3" l="1"/>
  <c r="G25" i="3" s="1"/>
  <c r="D26" i="3" s="1"/>
  <c r="O25" i="3"/>
  <c r="Q25" i="3" s="1"/>
  <c r="N26" i="3" s="1"/>
  <c r="S25" i="3" l="1"/>
  <c r="T25" i="3" s="1"/>
  <c r="I25" i="3"/>
  <c r="J25" i="3" s="1"/>
  <c r="O26" i="3"/>
  <c r="Q26" i="3" s="1"/>
  <c r="N27" i="3" s="1"/>
  <c r="R26" i="3"/>
  <c r="H26" i="3"/>
  <c r="E26" i="3"/>
  <c r="G26" i="3" s="1"/>
  <c r="S26" i="3" l="1"/>
  <c r="T26" i="3" s="1"/>
  <c r="R27" i="3"/>
  <c r="O27" i="3"/>
  <c r="Q27" i="3" s="1"/>
  <c r="D27" i="3"/>
  <c r="I26" i="3"/>
  <c r="J26" i="3" s="1"/>
  <c r="N28" i="3" l="1"/>
  <c r="S27" i="3"/>
  <c r="T27" i="3" s="1"/>
  <c r="H27" i="3"/>
  <c r="E27" i="3"/>
  <c r="G27" i="3" s="1"/>
  <c r="R28" i="3" l="1"/>
  <c r="O28" i="3"/>
  <c r="Q28" i="3" s="1"/>
  <c r="I27" i="3"/>
  <c r="J27" i="3" s="1"/>
  <c r="D28" i="3"/>
  <c r="H28" i="3" s="1"/>
  <c r="N29" i="3" l="1"/>
  <c r="R29" i="3" s="1"/>
  <c r="S28" i="3"/>
  <c r="T28" i="3" s="1"/>
  <c r="E28" i="3"/>
  <c r="G28" i="3" s="1"/>
  <c r="I28" i="3" s="1"/>
  <c r="J28" i="3" s="1"/>
  <c r="O29" i="3" l="1"/>
  <c r="Q29" i="3" s="1"/>
  <c r="D29" i="3"/>
  <c r="H29" i="3" s="1"/>
  <c r="N30" i="3" l="1"/>
  <c r="R30" i="3" s="1"/>
  <c r="S29" i="3"/>
  <c r="T29" i="3" s="1"/>
  <c r="E29" i="3"/>
  <c r="G29" i="3" s="1"/>
  <c r="D30" i="3" s="1"/>
  <c r="H30" i="3" s="1"/>
  <c r="O30" i="3" l="1"/>
  <c r="Q30" i="3" s="1"/>
  <c r="E30" i="3"/>
  <c r="G30" i="3" s="1"/>
  <c r="D31" i="3" s="1"/>
  <c r="H31" i="3" s="1"/>
  <c r="I29" i="3"/>
  <c r="J29" i="3" s="1"/>
  <c r="S30" i="3" l="1"/>
  <c r="N31" i="3"/>
  <c r="R31" i="3" s="1"/>
  <c r="I30" i="3"/>
  <c r="J30" i="3" s="1"/>
  <c r="E31" i="3"/>
  <c r="G31" i="3" s="1"/>
  <c r="I31" i="3" s="1"/>
  <c r="J31" i="3" s="1"/>
  <c r="O31" i="3" l="1"/>
  <c r="Q31" i="3" s="1"/>
  <c r="S31" i="3" s="1"/>
  <c r="T31" i="3" s="1"/>
  <c r="T30" i="3"/>
  <c r="D32" i="3"/>
  <c r="E32" i="3" s="1"/>
  <c r="G32" i="3" s="1"/>
  <c r="I32" i="3" s="1"/>
  <c r="J32" i="3" s="1"/>
  <c r="N32" i="3" l="1"/>
  <c r="D33" i="3"/>
  <c r="E33" i="3" s="1"/>
  <c r="G33" i="3" s="1"/>
  <c r="I33" i="3" s="1"/>
  <c r="H32" i="3"/>
  <c r="O32" i="3" l="1"/>
  <c r="Q32" i="3" s="1"/>
  <c r="R32" i="3"/>
  <c r="D34" i="3"/>
  <c r="E34" i="3" s="1"/>
  <c r="G34" i="3" s="1"/>
  <c r="D35" i="3" s="1"/>
  <c r="E35" i="3" s="1"/>
  <c r="G35" i="3" s="1"/>
  <c r="H33" i="3"/>
  <c r="J33" i="3"/>
  <c r="S32" i="3" l="1"/>
  <c r="T32" i="3" s="1"/>
  <c r="N33" i="3"/>
  <c r="I34" i="3"/>
  <c r="J34" i="3" s="1"/>
  <c r="H34" i="3"/>
  <c r="H35" i="3" s="1"/>
  <c r="D36" i="3"/>
  <c r="E36" i="3" s="1"/>
  <c r="G36" i="3" s="1"/>
  <c r="I35" i="3"/>
  <c r="R33" i="3" l="1"/>
  <c r="O33" i="3"/>
  <c r="Q33" i="3" s="1"/>
  <c r="H36" i="3"/>
  <c r="I36" i="3"/>
  <c r="D37" i="3"/>
  <c r="J35" i="3"/>
  <c r="S33" i="3" l="1"/>
  <c r="T33" i="3" s="1"/>
  <c r="N34" i="3"/>
  <c r="R34" i="3" s="1"/>
  <c r="H37" i="3"/>
  <c r="J36" i="3"/>
  <c r="E37" i="3"/>
  <c r="G37" i="3" s="1"/>
  <c r="O34" i="3" l="1"/>
  <c r="Q34" i="3" s="1"/>
  <c r="S34" i="3"/>
  <c r="T34" i="3" s="1"/>
  <c r="N35" i="3"/>
  <c r="D38" i="3"/>
  <c r="H38" i="3" s="1"/>
  <c r="I37" i="3"/>
  <c r="R35" i="3" l="1"/>
  <c r="O35" i="3"/>
  <c r="Q35" i="3" s="1"/>
  <c r="J37" i="3"/>
  <c r="E38" i="3"/>
  <c r="G38" i="3" s="1"/>
  <c r="S35" i="3" l="1"/>
  <c r="T35" i="3" s="1"/>
  <c r="N36" i="3"/>
  <c r="R36" i="3" s="1"/>
  <c r="O36" i="3"/>
  <c r="Q36" i="3" s="1"/>
  <c r="D39" i="3"/>
  <c r="H39" i="3" s="1"/>
  <c r="I38" i="3"/>
  <c r="N37" i="3" l="1"/>
  <c r="S36" i="3"/>
  <c r="T36" i="3" s="1"/>
  <c r="E39" i="3"/>
  <c r="G39" i="3" s="1"/>
  <c r="I39" i="3" s="1"/>
  <c r="J39" i="3" s="1"/>
  <c r="J38" i="3"/>
  <c r="R37" i="3" l="1"/>
  <c r="O37" i="3"/>
  <c r="Q37" i="3" s="1"/>
  <c r="D40" i="3"/>
  <c r="H40" i="3" s="1"/>
  <c r="S37" i="3" l="1"/>
  <c r="T37" i="3" s="1"/>
  <c r="N38" i="3"/>
  <c r="E40" i="3"/>
  <c r="G40" i="3" s="1"/>
  <c r="O38" i="3" l="1"/>
  <c r="Q38" i="3" s="1"/>
  <c r="R38" i="3"/>
  <c r="D41" i="3"/>
  <c r="H41" i="3" s="1"/>
  <c r="I40" i="3"/>
  <c r="J40" i="3" s="1"/>
  <c r="N39" i="3" l="1"/>
  <c r="S38" i="3"/>
  <c r="T38" i="3" s="1"/>
  <c r="E41" i="3"/>
  <c r="G41" i="3" s="1"/>
  <c r="D42" i="3" s="1"/>
  <c r="H42" i="3" s="1"/>
  <c r="O39" i="3" l="1"/>
  <c r="Q39" i="3" s="1"/>
  <c r="R39" i="3"/>
  <c r="I41" i="3"/>
  <c r="J41" i="3" s="1"/>
  <c r="E42" i="3"/>
  <c r="G42" i="3" s="1"/>
  <c r="N40" i="3" l="1"/>
  <c r="S39" i="3"/>
  <c r="T39" i="3" s="1"/>
  <c r="D43" i="3"/>
  <c r="I42" i="3"/>
  <c r="J42" i="3" s="1"/>
  <c r="O40" i="3" l="1"/>
  <c r="Q40" i="3" s="1"/>
  <c r="R40" i="3"/>
  <c r="H43" i="3"/>
  <c r="E43" i="3"/>
  <c r="G43" i="3" s="1"/>
  <c r="N41" i="3" l="1"/>
  <c r="O41" i="3" s="1"/>
  <c r="Q41" i="3" s="1"/>
  <c r="S40" i="3"/>
  <c r="T40" i="3" s="1"/>
  <c r="D44" i="3"/>
  <c r="I43" i="3"/>
  <c r="J43" i="3" s="1"/>
  <c r="N42" i="3" l="1"/>
  <c r="O42" i="3" s="1"/>
  <c r="Q42" i="3" s="1"/>
  <c r="S41" i="3"/>
  <c r="T41" i="3" s="1"/>
  <c r="R41" i="3"/>
  <c r="R42" i="3" s="1"/>
  <c r="H44" i="3"/>
  <c r="E44" i="3"/>
  <c r="G44" i="3" s="1"/>
  <c r="S42" i="3" l="1"/>
  <c r="T42" i="3" s="1"/>
  <c r="N43" i="3"/>
  <c r="D45" i="3"/>
  <c r="I44" i="3"/>
  <c r="J44" i="3" s="1"/>
  <c r="O43" i="3" l="1"/>
  <c r="Q43" i="3" s="1"/>
  <c r="R43" i="3"/>
  <c r="H45" i="3"/>
  <c r="E45" i="3"/>
  <c r="G45" i="3" s="1"/>
  <c r="S43" i="3" l="1"/>
  <c r="T43" i="3" s="1"/>
  <c r="N44" i="3"/>
  <c r="O44" i="3" s="1"/>
  <c r="Q44" i="3" s="1"/>
  <c r="D46" i="3"/>
  <c r="H46" i="3" s="1"/>
  <c r="I45" i="3"/>
  <c r="J45" i="3" s="1"/>
  <c r="S44" i="3" l="1"/>
  <c r="T44" i="3" s="1"/>
  <c r="N45" i="3"/>
  <c r="O45" i="3" s="1"/>
  <c r="Q45" i="3" s="1"/>
  <c r="R44" i="3"/>
  <c r="E46" i="3"/>
  <c r="G46" i="3" s="1"/>
  <c r="D47" i="3" s="1"/>
  <c r="E47" i="3" s="1"/>
  <c r="G47" i="3" s="1"/>
  <c r="S45" i="3" l="1"/>
  <c r="T45" i="3" s="1"/>
  <c r="N46" i="3"/>
  <c r="O46" i="3" s="1"/>
  <c r="Q46" i="3" s="1"/>
  <c r="R45" i="3"/>
  <c r="I46" i="3"/>
  <c r="J46" i="3" s="1"/>
  <c r="D48" i="3"/>
  <c r="E48" i="3" s="1"/>
  <c r="G48" i="3" s="1"/>
  <c r="I47" i="3"/>
  <c r="H47" i="3"/>
  <c r="N47" i="3" l="1"/>
  <c r="O47" i="3" s="1"/>
  <c r="Q47" i="3" s="1"/>
  <c r="S46" i="3"/>
  <c r="T46" i="3" s="1"/>
  <c r="R46" i="3"/>
  <c r="H48" i="3"/>
  <c r="J47" i="3"/>
  <c r="I48" i="3"/>
  <c r="J48" i="3" s="1"/>
  <c r="D49" i="3"/>
  <c r="S47" i="3" l="1"/>
  <c r="T47" i="3" s="1"/>
  <c r="N48" i="3"/>
  <c r="O48" i="3" s="1"/>
  <c r="Q48" i="3" s="1"/>
  <c r="N49" i="3" s="1"/>
  <c r="O49" i="3" s="1"/>
  <c r="Q49" i="3" s="1"/>
  <c r="R47" i="3"/>
  <c r="H49" i="3"/>
  <c r="E49" i="3"/>
  <c r="G49" i="3" s="1"/>
  <c r="S48" i="3" l="1"/>
  <c r="T48" i="3" s="1"/>
  <c r="R48" i="3"/>
  <c r="R49" i="3" s="1"/>
  <c r="S49" i="3"/>
  <c r="N50" i="3"/>
  <c r="O50" i="3" s="1"/>
  <c r="Q50" i="3" s="1"/>
  <c r="D50" i="3"/>
  <c r="I49" i="3"/>
  <c r="T49" i="3" l="1"/>
  <c r="N51" i="3"/>
  <c r="O51" i="3" s="1"/>
  <c r="Q51" i="3" s="1"/>
  <c r="S50" i="3"/>
  <c r="T50" i="3" s="1"/>
  <c r="R50" i="3"/>
  <c r="R51" i="3" s="1"/>
  <c r="J49" i="3"/>
  <c r="E50" i="3"/>
  <c r="G50" i="3" s="1"/>
  <c r="H50" i="3"/>
  <c r="S51" i="3" l="1"/>
  <c r="N52" i="3"/>
  <c r="O52" i="3" s="1"/>
  <c r="Q52" i="3" s="1"/>
  <c r="I50" i="3"/>
  <c r="D51" i="3"/>
  <c r="H51" i="3" s="1"/>
  <c r="R52" i="3" l="1"/>
  <c r="S52" i="3"/>
  <c r="T52" i="3" s="1"/>
  <c r="N53" i="3"/>
  <c r="O53" i="3" s="1"/>
  <c r="Q53" i="3" s="1"/>
  <c r="T51" i="3"/>
  <c r="E51" i="3"/>
  <c r="G51" i="3" s="1"/>
  <c r="I51" i="3" s="1"/>
  <c r="J51" i="3" s="1"/>
  <c r="J50" i="3"/>
  <c r="S53" i="3" l="1"/>
  <c r="N54" i="3"/>
  <c r="O54" i="3" s="1"/>
  <c r="Q54" i="3" s="1"/>
  <c r="R53" i="3"/>
  <c r="D52" i="3"/>
  <c r="E52" i="3" s="1"/>
  <c r="G52" i="3" s="1"/>
  <c r="I52" i="3" s="1"/>
  <c r="J52" i="3" s="1"/>
  <c r="R54" i="3" l="1"/>
  <c r="S54" i="3"/>
  <c r="N55" i="3"/>
  <c r="O55" i="3" s="1"/>
  <c r="Q55" i="3" s="1"/>
  <c r="T53" i="3"/>
  <c r="T54" i="3"/>
  <c r="D53" i="3"/>
  <c r="E53" i="3" s="1"/>
  <c r="G53" i="3" s="1"/>
  <c r="D54" i="3" s="1"/>
  <c r="E54" i="3" s="1"/>
  <c r="G54" i="3" s="1"/>
  <c r="H52" i="3"/>
  <c r="S55" i="3" l="1"/>
  <c r="T55" i="3" s="1"/>
  <c r="N56" i="3"/>
  <c r="O56" i="3" s="1"/>
  <c r="Q56" i="3" s="1"/>
  <c r="R55" i="3"/>
  <c r="H53" i="3"/>
  <c r="H54" i="3" s="1"/>
  <c r="I53" i="3"/>
  <c r="I54" i="3"/>
  <c r="D55" i="3"/>
  <c r="E55" i="3" s="1"/>
  <c r="G55" i="3" s="1"/>
  <c r="R56" i="3" l="1"/>
  <c r="S56" i="3"/>
  <c r="T56" i="3" s="1"/>
  <c r="N57" i="3"/>
  <c r="O57" i="3" s="1"/>
  <c r="Q57" i="3" s="1"/>
  <c r="H55" i="3"/>
  <c r="J54" i="3"/>
  <c r="J53" i="3"/>
  <c r="I55" i="3"/>
  <c r="J55" i="3" s="1"/>
  <c r="D56" i="3"/>
  <c r="N58" i="3" l="1"/>
  <c r="O58" i="3" s="1"/>
  <c r="Q58" i="3" s="1"/>
  <c r="S57" i="3"/>
  <c r="R57" i="3"/>
  <c r="R58" i="3" s="1"/>
  <c r="H56" i="3"/>
  <c r="E56" i="3"/>
  <c r="G56" i="3" s="1"/>
  <c r="D57" i="3" s="1"/>
  <c r="T57" i="3" l="1"/>
  <c r="H57" i="3"/>
  <c r="S58" i="3"/>
  <c r="N59" i="3"/>
  <c r="O59" i="3" s="1"/>
  <c r="Q59" i="3" s="1"/>
  <c r="I56" i="3"/>
  <c r="J56" i="3" s="1"/>
  <c r="E57" i="3"/>
  <c r="G57" i="3" s="1"/>
  <c r="I57" i="3" s="1"/>
  <c r="S59" i="3" l="1"/>
  <c r="T59" i="3" s="1"/>
  <c r="N60" i="3"/>
  <c r="O60" i="3" s="1"/>
  <c r="Q60" i="3" s="1"/>
  <c r="T58" i="3"/>
  <c r="R59" i="3"/>
  <c r="R60" i="3" s="1"/>
  <c r="J57" i="3"/>
  <c r="D58" i="3"/>
  <c r="H58" i="3" s="1"/>
  <c r="N61" i="3" l="1"/>
  <c r="R61" i="3" s="1"/>
  <c r="S60" i="3"/>
  <c r="E58" i="3"/>
  <c r="G58" i="3" s="1"/>
  <c r="D59" i="3" s="1"/>
  <c r="O61" i="3" l="1"/>
  <c r="Q61" i="3" s="1"/>
  <c r="N62" i="3" s="1"/>
  <c r="O62" i="3" s="1"/>
  <c r="Q62" i="3" s="1"/>
  <c r="T60" i="3"/>
  <c r="I58" i="3"/>
  <c r="J58" i="3" s="1"/>
  <c r="H59" i="3"/>
  <c r="E59" i="3"/>
  <c r="G59" i="3" s="1"/>
  <c r="S61" i="3" l="1"/>
  <c r="T61" i="3" s="1"/>
  <c r="S62" i="3"/>
  <c r="N63" i="3"/>
  <c r="O63" i="3" s="1"/>
  <c r="Q63" i="3" s="1"/>
  <c r="R62" i="3"/>
  <c r="R63" i="3" s="1"/>
  <c r="D60" i="3"/>
  <c r="I59" i="3"/>
  <c r="J59" i="3" s="1"/>
  <c r="N64" i="3" l="1"/>
  <c r="O64" i="3" s="1"/>
  <c r="Q64" i="3" s="1"/>
  <c r="S63" i="3"/>
  <c r="T63" i="3" s="1"/>
  <c r="T62" i="3"/>
  <c r="H60" i="3"/>
  <c r="E60" i="3"/>
  <c r="G60" i="3" s="1"/>
  <c r="N65" i="3" l="1"/>
  <c r="O65" i="3" s="1"/>
  <c r="Q65" i="3" s="1"/>
  <c r="S64" i="3"/>
  <c r="R64" i="3"/>
  <c r="R65" i="3" s="1"/>
  <c r="D61" i="3"/>
  <c r="I60" i="3"/>
  <c r="J60" i="3" s="1"/>
  <c r="T64" i="3" l="1"/>
  <c r="N66" i="3"/>
  <c r="O66" i="3" s="1"/>
  <c r="Q66" i="3" s="1"/>
  <c r="S65" i="3"/>
  <c r="T65" i="3" s="1"/>
  <c r="H61" i="3"/>
  <c r="E61" i="3"/>
  <c r="G61" i="3" s="1"/>
  <c r="N67" i="3" l="1"/>
  <c r="O67" i="3" s="1"/>
  <c r="Q67" i="3" s="1"/>
  <c r="S66" i="3"/>
  <c r="R66" i="3"/>
  <c r="I61" i="3"/>
  <c r="J61" i="3" s="1"/>
  <c r="D62" i="3"/>
  <c r="R67" i="3" l="1"/>
  <c r="T66" i="3"/>
  <c r="N68" i="3"/>
  <c r="O68" i="3" s="1"/>
  <c r="Q68" i="3" s="1"/>
  <c r="S67" i="3"/>
  <c r="T67" i="3" s="1"/>
  <c r="H62" i="3"/>
  <c r="E62" i="3"/>
  <c r="G62" i="3" s="1"/>
  <c r="S68" i="3" l="1"/>
  <c r="N69" i="3"/>
  <c r="O69" i="3" s="1"/>
  <c r="Q69" i="3" s="1"/>
  <c r="R68" i="3"/>
  <c r="R69" i="3" s="1"/>
  <c r="D63" i="3"/>
  <c r="H63" i="3" s="1"/>
  <c r="I62" i="3"/>
  <c r="S69" i="3" l="1"/>
  <c r="T69" i="3" s="1"/>
  <c r="N70" i="3"/>
  <c r="R70" i="3" s="1"/>
  <c r="T68" i="3"/>
  <c r="E63" i="3"/>
  <c r="G63" i="3" s="1"/>
  <c r="I63" i="3" s="1"/>
  <c r="J63" i="3" s="1"/>
  <c r="J62" i="3"/>
  <c r="O70" i="3" l="1"/>
  <c r="Q70" i="3" s="1"/>
  <c r="S70" i="3" s="1"/>
  <c r="T70" i="3" s="1"/>
  <c r="D64" i="3"/>
  <c r="E64" i="3" s="1"/>
  <c r="G64" i="3" s="1"/>
  <c r="N71" i="3" l="1"/>
  <c r="O71" i="3" s="1"/>
  <c r="Q71" i="3" s="1"/>
  <c r="S71" i="3" s="1"/>
  <c r="T71" i="3" s="1"/>
  <c r="N72" i="3"/>
  <c r="O72" i="3" s="1"/>
  <c r="Q72" i="3" s="1"/>
  <c r="R71" i="3"/>
  <c r="H64" i="3"/>
  <c r="D65" i="3"/>
  <c r="E65" i="3" s="1"/>
  <c r="G65" i="3" s="1"/>
  <c r="I64" i="3"/>
  <c r="N73" i="3" l="1"/>
  <c r="O73" i="3" s="1"/>
  <c r="Q73" i="3" s="1"/>
  <c r="S72" i="3"/>
  <c r="T72" i="3" s="1"/>
  <c r="R72" i="3"/>
  <c r="D66" i="3"/>
  <c r="E66" i="3" s="1"/>
  <c r="G66" i="3" s="1"/>
  <c r="I65" i="3"/>
  <c r="J65" i="3" s="1"/>
  <c r="J64" i="3"/>
  <c r="H65" i="3"/>
  <c r="R73" i="3" l="1"/>
  <c r="S73" i="3"/>
  <c r="T73" i="3" s="1"/>
  <c r="N74" i="3"/>
  <c r="R74" i="3" s="1"/>
  <c r="I66" i="3"/>
  <c r="J66" i="3" s="1"/>
  <c r="D67" i="3"/>
  <c r="E67" i="3" s="1"/>
  <c r="G67" i="3" s="1"/>
  <c r="H66" i="3"/>
  <c r="O74" i="3" l="1"/>
  <c r="Q74" i="3" s="1"/>
  <c r="S74" i="3" s="1"/>
  <c r="T74" i="3" s="1"/>
  <c r="H67" i="3"/>
  <c r="I67" i="3"/>
  <c r="J67" i="3" s="1"/>
  <c r="D68" i="3"/>
  <c r="E68" i="3" s="1"/>
  <c r="G68" i="3" s="1"/>
  <c r="N75" i="3" l="1"/>
  <c r="O75" i="3" s="1"/>
  <c r="Q75" i="3" s="1"/>
  <c r="N76" i="3" s="1"/>
  <c r="O76" i="3" s="1"/>
  <c r="Q76" i="3" s="1"/>
  <c r="I68" i="3"/>
  <c r="D69" i="3"/>
  <c r="E69" i="3" s="1"/>
  <c r="G69" i="3" s="1"/>
  <c r="H68" i="3"/>
  <c r="R75" i="3" l="1"/>
  <c r="S75" i="3"/>
  <c r="T75" i="3" s="1"/>
  <c r="R76" i="3"/>
  <c r="S76" i="3"/>
  <c r="T76" i="3" s="1"/>
  <c r="N77" i="3"/>
  <c r="H69" i="3"/>
  <c r="D70" i="3"/>
  <c r="E70" i="3" s="1"/>
  <c r="G70" i="3" s="1"/>
  <c r="I69" i="3"/>
  <c r="J69" i="3" s="1"/>
  <c r="J68" i="3"/>
  <c r="O77" i="3" l="1"/>
  <c r="Q77" i="3" s="1"/>
  <c r="R77" i="3"/>
  <c r="I70" i="3"/>
  <c r="D71" i="3"/>
  <c r="E71" i="3" s="1"/>
  <c r="G71" i="3" s="1"/>
  <c r="H70" i="3"/>
  <c r="N78" i="3" l="1"/>
  <c r="O78" i="3" s="1"/>
  <c r="Q78" i="3" s="1"/>
  <c r="S77" i="3"/>
  <c r="T77" i="3" s="1"/>
  <c r="H71" i="3"/>
  <c r="I71" i="3"/>
  <c r="J71" i="3" s="1"/>
  <c r="D72" i="3"/>
  <c r="E72" i="3" s="1"/>
  <c r="G72" i="3" s="1"/>
  <c r="J70" i="3"/>
  <c r="S78" i="3" l="1"/>
  <c r="T78" i="3" s="1"/>
  <c r="N79" i="3"/>
  <c r="O79" i="3" s="1"/>
  <c r="Q79" i="3" s="1"/>
  <c r="R78" i="3"/>
  <c r="R79" i="3" s="1"/>
  <c r="H72" i="3"/>
  <c r="I72" i="3"/>
  <c r="J72" i="3" s="1"/>
  <c r="D73" i="3"/>
  <c r="N80" i="3" l="1"/>
  <c r="S79" i="3"/>
  <c r="T79" i="3" s="1"/>
  <c r="H73" i="3"/>
  <c r="E73" i="3"/>
  <c r="G73" i="3" s="1"/>
  <c r="D74" i="3" s="1"/>
  <c r="R80" i="3" l="1"/>
  <c r="O80" i="3"/>
  <c r="Q80" i="3" s="1"/>
  <c r="I73" i="3"/>
  <c r="J73" i="3" s="1"/>
  <c r="H74" i="3"/>
  <c r="E74" i="3"/>
  <c r="G74" i="3" s="1"/>
  <c r="S80" i="3" l="1"/>
  <c r="T80" i="3" s="1"/>
  <c r="N81" i="3"/>
  <c r="I74" i="3"/>
  <c r="J74" i="3" s="1"/>
  <c r="D75" i="3"/>
  <c r="O81" i="3" l="1"/>
  <c r="Q81" i="3" s="1"/>
  <c r="R81" i="3"/>
  <c r="H75" i="3"/>
  <c r="E75" i="3"/>
  <c r="G75" i="3" s="1"/>
  <c r="S81" i="3" l="1"/>
  <c r="N82" i="3"/>
  <c r="O82" i="3" s="1"/>
  <c r="Q82" i="3" s="1"/>
  <c r="D76" i="3"/>
  <c r="I75" i="3"/>
  <c r="J75" i="3" s="1"/>
  <c r="N83" i="3" l="1"/>
  <c r="O83" i="3" s="1"/>
  <c r="Q83" i="3" s="1"/>
  <c r="S82" i="3"/>
  <c r="R82" i="3"/>
  <c r="R83" i="3" s="1"/>
  <c r="T81" i="3"/>
  <c r="T82" i="3"/>
  <c r="H76" i="3"/>
  <c r="E76" i="3"/>
  <c r="G76" i="3" s="1"/>
  <c r="N84" i="3" l="1"/>
  <c r="O84" i="3" s="1"/>
  <c r="Q84" i="3" s="1"/>
  <c r="S83" i="3"/>
  <c r="T83" i="3" s="1"/>
  <c r="I76" i="3"/>
  <c r="J76" i="3" s="1"/>
  <c r="D77" i="3"/>
  <c r="N85" i="3" l="1"/>
  <c r="O85" i="3" s="1"/>
  <c r="Q85" i="3" s="1"/>
  <c r="S84" i="3"/>
  <c r="R84" i="3"/>
  <c r="H77" i="3"/>
  <c r="E77" i="3"/>
  <c r="G77" i="3" s="1"/>
  <c r="T84" i="3" l="1"/>
  <c r="N86" i="3"/>
  <c r="O86" i="3" s="1"/>
  <c r="Q86" i="3" s="1"/>
  <c r="S85" i="3"/>
  <c r="R85" i="3"/>
  <c r="R86" i="3" s="1"/>
  <c r="D78" i="3"/>
  <c r="I77" i="3"/>
  <c r="J77" i="3" s="1"/>
  <c r="S86" i="3" l="1"/>
  <c r="T86" i="3" s="1"/>
  <c r="N87" i="3"/>
  <c r="O87" i="3" s="1"/>
  <c r="Q87" i="3" s="1"/>
  <c r="T85" i="3"/>
  <c r="H78" i="3"/>
  <c r="E78" i="3"/>
  <c r="G78" i="3" s="1"/>
  <c r="S87" i="3" l="1"/>
  <c r="N88" i="3"/>
  <c r="O88" i="3" s="1"/>
  <c r="Q88" i="3" s="1"/>
  <c r="R87" i="3"/>
  <c r="R88" i="3" s="1"/>
  <c r="D79" i="3"/>
  <c r="I78" i="3"/>
  <c r="J78" i="3" s="1"/>
  <c r="S88" i="3" l="1"/>
  <c r="T88" i="3" s="1"/>
  <c r="N89" i="3"/>
  <c r="O89" i="3" s="1"/>
  <c r="Q89" i="3" s="1"/>
  <c r="T87" i="3"/>
  <c r="H79" i="3"/>
  <c r="E79" i="3"/>
  <c r="G79" i="3" s="1"/>
  <c r="N90" i="3" l="1"/>
  <c r="O90" i="3" s="1"/>
  <c r="Q90" i="3" s="1"/>
  <c r="S89" i="3"/>
  <c r="R89" i="3"/>
  <c r="I79" i="3"/>
  <c r="J79" i="3" s="1"/>
  <c r="D80" i="3"/>
  <c r="R90" i="3" l="1"/>
  <c r="T89" i="3"/>
  <c r="S90" i="3"/>
  <c r="T90" i="3" s="1"/>
  <c r="N91" i="3"/>
  <c r="O91" i="3" s="1"/>
  <c r="Q91" i="3" s="1"/>
  <c r="H80" i="3"/>
  <c r="E80" i="3"/>
  <c r="G80" i="3" s="1"/>
  <c r="S91" i="3" l="1"/>
  <c r="T91" i="3" s="1"/>
  <c r="N92" i="3"/>
  <c r="O92" i="3" s="1"/>
  <c r="Q92" i="3" s="1"/>
  <c r="R91" i="3"/>
  <c r="R92" i="3" s="1"/>
  <c r="I80" i="3"/>
  <c r="J80" i="3" s="1"/>
  <c r="D81" i="3"/>
  <c r="N93" i="3" l="1"/>
  <c r="O93" i="3" s="1"/>
  <c r="Q93" i="3" s="1"/>
  <c r="S92" i="3"/>
  <c r="T92" i="3" s="1"/>
  <c r="H81" i="3"/>
  <c r="E81" i="3"/>
  <c r="G81" i="3" s="1"/>
  <c r="N94" i="3" l="1"/>
  <c r="O94" i="3" s="1"/>
  <c r="Q94" i="3" s="1"/>
  <c r="S93" i="3"/>
  <c r="R93" i="3"/>
  <c r="I81" i="3"/>
  <c r="J81" i="3" s="1"/>
  <c r="D82" i="3"/>
  <c r="H82" i="3" s="1"/>
  <c r="R94" i="3" l="1"/>
  <c r="T93" i="3"/>
  <c r="S94" i="3"/>
  <c r="T94" i="3" s="1"/>
  <c r="N95" i="3"/>
  <c r="O95" i="3" s="1"/>
  <c r="Q95" i="3" s="1"/>
  <c r="E82" i="3"/>
  <c r="G82" i="3" s="1"/>
  <c r="D83" i="3" s="1"/>
  <c r="N96" i="3" l="1"/>
  <c r="O96" i="3" s="1"/>
  <c r="Q96" i="3" s="1"/>
  <c r="S95" i="3"/>
  <c r="T95" i="3" s="1"/>
  <c r="R95" i="3"/>
  <c r="R96" i="3" s="1"/>
  <c r="I82" i="3"/>
  <c r="J82" i="3" s="1"/>
  <c r="H83" i="3"/>
  <c r="E83" i="3"/>
  <c r="G83" i="3" s="1"/>
  <c r="S96" i="3" l="1"/>
  <c r="N97" i="3"/>
  <c r="O97" i="3" s="1"/>
  <c r="Q97" i="3" s="1"/>
  <c r="I83" i="3"/>
  <c r="J83" i="3" s="1"/>
  <c r="D84" i="3"/>
  <c r="N98" i="3" l="1"/>
  <c r="O98" i="3" s="1"/>
  <c r="Q98" i="3" s="1"/>
  <c r="S97" i="3"/>
  <c r="T97" i="3" s="1"/>
  <c r="T96" i="3"/>
  <c r="R97" i="3"/>
  <c r="R98" i="3" s="1"/>
  <c r="H84" i="3"/>
  <c r="E84" i="3"/>
  <c r="G84" i="3" s="1"/>
  <c r="S98" i="3" l="1"/>
  <c r="T98" i="3" s="1"/>
  <c r="N99" i="3"/>
  <c r="R99" i="3" s="1"/>
  <c r="O99" i="3"/>
  <c r="Q99" i="3" s="1"/>
  <c r="I84" i="3"/>
  <c r="J84" i="3" s="1"/>
  <c r="D85" i="3"/>
  <c r="N100" i="3" l="1"/>
  <c r="O100" i="3" s="1"/>
  <c r="Q100" i="3" s="1"/>
  <c r="S99" i="3"/>
  <c r="H85" i="3"/>
  <c r="E85" i="3"/>
  <c r="G85" i="3" s="1"/>
  <c r="T99" i="3" l="1"/>
  <c r="N101" i="3"/>
  <c r="O101" i="3" s="1"/>
  <c r="Q101" i="3" s="1"/>
  <c r="S100" i="3"/>
  <c r="R100" i="3"/>
  <c r="R101" i="3" s="1"/>
  <c r="I85" i="3"/>
  <c r="J85" i="3" s="1"/>
  <c r="D86" i="3"/>
  <c r="N102" i="3" l="1"/>
  <c r="O102" i="3" s="1"/>
  <c r="Q102" i="3" s="1"/>
  <c r="S101" i="3"/>
  <c r="T101" i="3" s="1"/>
  <c r="T100" i="3"/>
  <c r="H86" i="3"/>
  <c r="E86" i="3"/>
  <c r="G86" i="3" s="1"/>
  <c r="S102" i="3" l="1"/>
  <c r="N103" i="3"/>
  <c r="O103" i="3" s="1"/>
  <c r="Q103" i="3" s="1"/>
  <c r="R102" i="3"/>
  <c r="I86" i="3"/>
  <c r="J86" i="3" s="1"/>
  <c r="D87" i="3"/>
  <c r="R103" i="3" l="1"/>
  <c r="N104" i="3"/>
  <c r="O104" i="3" s="1"/>
  <c r="Q104" i="3" s="1"/>
  <c r="S103" i="3"/>
  <c r="T103" i="3" s="1"/>
  <c r="T102" i="3"/>
  <c r="H87" i="3"/>
  <c r="E87" i="3"/>
  <c r="G87" i="3" s="1"/>
  <c r="N105" i="3" l="1"/>
  <c r="O105" i="3" s="1"/>
  <c r="Q105" i="3" s="1"/>
  <c r="S104" i="3"/>
  <c r="R104" i="3"/>
  <c r="I87" i="3"/>
  <c r="J87" i="3" s="1"/>
  <c r="D88" i="3"/>
  <c r="R105" i="3" l="1"/>
  <c r="T104" i="3"/>
  <c r="S105" i="3"/>
  <c r="T105" i="3" s="1"/>
  <c r="N106" i="3"/>
  <c r="O106" i="3" s="1"/>
  <c r="Q106" i="3" s="1"/>
  <c r="E88" i="3"/>
  <c r="G88" i="3" s="1"/>
  <c r="H88" i="3"/>
  <c r="S106" i="3" l="1"/>
  <c r="T106" i="3" s="1"/>
  <c r="N107" i="3"/>
  <c r="O107" i="3" s="1"/>
  <c r="Q107" i="3" s="1"/>
  <c r="R106" i="3"/>
  <c r="R107" i="3" s="1"/>
  <c r="I88" i="3"/>
  <c r="J88" i="3" s="1"/>
  <c r="D89" i="3"/>
  <c r="N108" i="3" l="1"/>
  <c r="O108" i="3" s="1"/>
  <c r="Q108" i="3" s="1"/>
  <c r="S107" i="3"/>
  <c r="H89" i="3"/>
  <c r="E89" i="3"/>
  <c r="G89" i="3" s="1"/>
  <c r="T107" i="3" l="1"/>
  <c r="S108" i="3"/>
  <c r="N109" i="3"/>
  <c r="O109" i="3" s="1"/>
  <c r="Q109" i="3" s="1"/>
  <c r="R108" i="3"/>
  <c r="R109" i="3" s="1"/>
  <c r="I89" i="3"/>
  <c r="D90" i="3"/>
  <c r="H90" i="3" s="1"/>
  <c r="T108" i="3" l="1"/>
  <c r="N110" i="3"/>
  <c r="O110" i="3" s="1"/>
  <c r="Q110" i="3" s="1"/>
  <c r="S109" i="3"/>
  <c r="T109" i="3" s="1"/>
  <c r="J89" i="3"/>
  <c r="E90" i="3"/>
  <c r="G90" i="3" s="1"/>
  <c r="S110" i="3" l="1"/>
  <c r="T110" i="3" s="1"/>
  <c r="N111" i="3"/>
  <c r="O111" i="3" s="1"/>
  <c r="Q111" i="3" s="1"/>
  <c r="R110" i="3"/>
  <c r="R111" i="3" s="1"/>
  <c r="I90" i="3"/>
  <c r="D91" i="3"/>
  <c r="H91" i="3" s="1"/>
  <c r="N112" i="3" l="1"/>
  <c r="R112" i="3" s="1"/>
  <c r="S111" i="3"/>
  <c r="T111" i="3" s="1"/>
  <c r="E91" i="3"/>
  <c r="G91" i="3" s="1"/>
  <c r="D92" i="3" s="1"/>
  <c r="H92" i="3" s="1"/>
  <c r="J90" i="3"/>
  <c r="O112" i="3" l="1"/>
  <c r="Q112" i="3" s="1"/>
  <c r="S112" i="3" s="1"/>
  <c r="T112" i="3" s="1"/>
  <c r="I91" i="3"/>
  <c r="J91" i="3" s="1"/>
  <c r="E92" i="3"/>
  <c r="G92" i="3" s="1"/>
  <c r="D93" i="3" s="1"/>
  <c r="N113" i="3" l="1"/>
  <c r="R113" i="3" s="1"/>
  <c r="I92" i="3"/>
  <c r="J92" i="3" s="1"/>
  <c r="H93" i="3"/>
  <c r="E93" i="3"/>
  <c r="G93" i="3" s="1"/>
  <c r="D94" i="3" s="1"/>
  <c r="O113" i="3" l="1"/>
  <c r="Q113" i="3" s="1"/>
  <c r="S113" i="3" s="1"/>
  <c r="T113" i="3" s="1"/>
  <c r="I93" i="3"/>
  <c r="J93" i="3" s="1"/>
  <c r="E94" i="3"/>
  <c r="G94" i="3" s="1"/>
  <c r="H94" i="3"/>
  <c r="N114" i="3" l="1"/>
  <c r="R114" i="3" s="1"/>
  <c r="I94" i="3"/>
  <c r="J94" i="3" s="1"/>
  <c r="D95" i="3"/>
  <c r="E95" i="3" s="1"/>
  <c r="G95" i="3" s="1"/>
  <c r="O114" i="3" l="1"/>
  <c r="Q114" i="3" s="1"/>
  <c r="N115" i="3" s="1"/>
  <c r="S114" i="3"/>
  <c r="T114" i="3" s="1"/>
  <c r="R115" i="3"/>
  <c r="O115" i="3"/>
  <c r="Q115" i="3" s="1"/>
  <c r="I95" i="3"/>
  <c r="D96" i="3"/>
  <c r="E96" i="3" s="1"/>
  <c r="G96" i="3" s="1"/>
  <c r="H95" i="3"/>
  <c r="N116" i="3" l="1"/>
  <c r="O116" i="3" s="1"/>
  <c r="Q116" i="3" s="1"/>
  <c r="S115" i="3"/>
  <c r="T115" i="3" s="1"/>
  <c r="H96" i="3"/>
  <c r="I96" i="3"/>
  <c r="J96" i="3" s="1"/>
  <c r="D97" i="3"/>
  <c r="E97" i="3" s="1"/>
  <c r="G97" i="3" s="1"/>
  <c r="J95" i="3"/>
  <c r="N117" i="3" l="1"/>
  <c r="O117" i="3" s="1"/>
  <c r="Q117" i="3" s="1"/>
  <c r="S116" i="3"/>
  <c r="T116" i="3" s="1"/>
  <c r="R116" i="3"/>
  <c r="H97" i="3"/>
  <c r="D98" i="3"/>
  <c r="E98" i="3" s="1"/>
  <c r="G98" i="3" s="1"/>
  <c r="I97" i="3"/>
  <c r="J97" i="3" s="1"/>
  <c r="R117" i="3" l="1"/>
  <c r="S117" i="3"/>
  <c r="T117" i="3" s="1"/>
  <c r="N118" i="3"/>
  <c r="O118" i="3" s="1"/>
  <c r="Q118" i="3" s="1"/>
  <c r="D99" i="3"/>
  <c r="E99" i="3" s="1"/>
  <c r="G99" i="3" s="1"/>
  <c r="I98" i="3"/>
  <c r="J98" i="3" s="1"/>
  <c r="H98" i="3"/>
  <c r="S118" i="3" l="1"/>
  <c r="N119" i="3"/>
  <c r="O119" i="3" s="1"/>
  <c r="Q119" i="3" s="1"/>
  <c r="R118" i="3"/>
  <c r="D100" i="3"/>
  <c r="I99" i="3"/>
  <c r="J99" i="3" s="1"/>
  <c r="H99" i="3"/>
  <c r="R119" i="3" l="1"/>
  <c r="S119" i="3"/>
  <c r="N120" i="3"/>
  <c r="O120" i="3" s="1"/>
  <c r="Q120" i="3" s="1"/>
  <c r="R120" i="3"/>
  <c r="T118" i="3"/>
  <c r="T119" i="3"/>
  <c r="H100" i="3"/>
  <c r="E100" i="3"/>
  <c r="G100" i="3" s="1"/>
  <c r="N121" i="3" l="1"/>
  <c r="O121" i="3" s="1"/>
  <c r="Q121" i="3" s="1"/>
  <c r="S120" i="3"/>
  <c r="I100" i="3"/>
  <c r="J100" i="3" s="1"/>
  <c r="D101" i="3"/>
  <c r="T120" i="3" l="1"/>
  <c r="N122" i="3"/>
  <c r="O122" i="3" s="1"/>
  <c r="Q122" i="3" s="1"/>
  <c r="S121" i="3"/>
  <c r="T121" i="3" s="1"/>
  <c r="R121" i="3"/>
  <c r="R122" i="3" s="1"/>
  <c r="H101" i="3"/>
  <c r="E101" i="3"/>
  <c r="G101" i="3" s="1"/>
  <c r="N123" i="3" l="1"/>
  <c r="O123" i="3" s="1"/>
  <c r="Q123" i="3" s="1"/>
  <c r="S122" i="3"/>
  <c r="D102" i="3"/>
  <c r="H102" i="3" s="1"/>
  <c r="I101" i="3"/>
  <c r="J101" i="3" s="1"/>
  <c r="R123" i="3" l="1"/>
  <c r="T122" i="3"/>
  <c r="N124" i="3"/>
  <c r="O124" i="3" s="1"/>
  <c r="Q124" i="3" s="1"/>
  <c r="S123" i="3"/>
  <c r="T123" i="3" s="1"/>
  <c r="E102" i="3"/>
  <c r="G102" i="3" s="1"/>
  <c r="D103" i="3" s="1"/>
  <c r="S124" i="3" l="1"/>
  <c r="N125" i="3"/>
  <c r="O125" i="3" s="1"/>
  <c r="Q125" i="3" s="1"/>
  <c r="R124" i="3"/>
  <c r="I102" i="3"/>
  <c r="J102" i="3" s="1"/>
  <c r="H103" i="3"/>
  <c r="E103" i="3"/>
  <c r="G103" i="3" s="1"/>
  <c r="R125" i="3" l="1"/>
  <c r="N126" i="3"/>
  <c r="O126" i="3" s="1"/>
  <c r="Q126" i="3" s="1"/>
  <c r="S125" i="3"/>
  <c r="T125" i="3" s="1"/>
  <c r="T124" i="3"/>
  <c r="D104" i="3"/>
  <c r="I103" i="3"/>
  <c r="J103" i="3" s="1"/>
  <c r="S126" i="3" l="1"/>
  <c r="N127" i="3"/>
  <c r="O127" i="3" s="1"/>
  <c r="Q127" i="3" s="1"/>
  <c r="R126" i="3"/>
  <c r="H104" i="3"/>
  <c r="E104" i="3"/>
  <c r="G104" i="3" s="1"/>
  <c r="R127" i="3" l="1"/>
  <c r="N128" i="3"/>
  <c r="O128" i="3" s="1"/>
  <c r="Q128" i="3" s="1"/>
  <c r="S127" i="3"/>
  <c r="T127" i="3" s="1"/>
  <c r="T126" i="3"/>
  <c r="D105" i="3"/>
  <c r="H105" i="3" s="1"/>
  <c r="I104" i="3"/>
  <c r="J104" i="3" s="1"/>
  <c r="N129" i="3" l="1"/>
  <c r="O129" i="3" s="1"/>
  <c r="Q129" i="3" s="1"/>
  <c r="S128" i="3"/>
  <c r="T128" i="3" s="1"/>
  <c r="R128" i="3"/>
  <c r="R129" i="3" s="1"/>
  <c r="E105" i="3"/>
  <c r="G105" i="3" s="1"/>
  <c r="D106" i="3" s="1"/>
  <c r="E106" i="3" s="1"/>
  <c r="G106" i="3" s="1"/>
  <c r="S129" i="3" l="1"/>
  <c r="T129" i="3" s="1"/>
  <c r="N130" i="3"/>
  <c r="O130" i="3" s="1"/>
  <c r="Q130" i="3" s="1"/>
  <c r="I105" i="3"/>
  <c r="J105" i="3" s="1"/>
  <c r="H106" i="3"/>
  <c r="D107" i="3"/>
  <c r="E107" i="3" s="1"/>
  <c r="G107" i="3" s="1"/>
  <c r="I106" i="3"/>
  <c r="N131" i="3" l="1"/>
  <c r="O131" i="3" s="1"/>
  <c r="Q131" i="3" s="1"/>
  <c r="S130" i="3"/>
  <c r="R130" i="3"/>
  <c r="R131" i="3" s="1"/>
  <c r="J106" i="3"/>
  <c r="I107" i="3"/>
  <c r="D108" i="3"/>
  <c r="H107" i="3"/>
  <c r="T130" i="3" l="1"/>
  <c r="S131" i="3"/>
  <c r="T131" i="3" s="1"/>
  <c r="N132" i="3"/>
  <c r="R132" i="3" s="1"/>
  <c r="J107" i="3"/>
  <c r="H108" i="3"/>
  <c r="E108" i="3"/>
  <c r="G108" i="3" s="1"/>
  <c r="O132" i="3" l="1"/>
  <c r="Q132" i="3" s="1"/>
  <c r="S132" i="3" s="1"/>
  <c r="T132" i="3" s="1"/>
  <c r="I108" i="3"/>
  <c r="D109" i="3"/>
  <c r="E109" i="3" s="1"/>
  <c r="G109" i="3" s="1"/>
  <c r="N133" i="3" l="1"/>
  <c r="R133" i="3" s="1"/>
  <c r="O133" i="3"/>
  <c r="Q133" i="3" s="1"/>
  <c r="I109" i="3"/>
  <c r="J109" i="3" s="1"/>
  <c r="D110" i="3"/>
  <c r="E110" i="3" s="1"/>
  <c r="G110" i="3" s="1"/>
  <c r="H109" i="3"/>
  <c r="J108" i="3"/>
  <c r="S133" i="3" l="1"/>
  <c r="T133" i="3" s="1"/>
  <c r="N134" i="3"/>
  <c r="D111" i="3"/>
  <c r="I110" i="3"/>
  <c r="J110" i="3" s="1"/>
  <c r="H110" i="3"/>
  <c r="O134" i="3" l="1"/>
  <c r="Q134" i="3" s="1"/>
  <c r="R134" i="3"/>
  <c r="H111" i="3"/>
  <c r="E111" i="3"/>
  <c r="G111" i="3" s="1"/>
  <c r="N135" i="3" l="1"/>
  <c r="O135" i="3" s="1"/>
  <c r="Q135" i="3" s="1"/>
  <c r="S134" i="3"/>
  <c r="T134" i="3" s="1"/>
  <c r="I111" i="3"/>
  <c r="J111" i="3" s="1"/>
  <c r="D112" i="3"/>
  <c r="N136" i="3" l="1"/>
  <c r="O136" i="3" s="1"/>
  <c r="Q136" i="3" s="1"/>
  <c r="S135" i="3"/>
  <c r="R135" i="3"/>
  <c r="H112" i="3"/>
  <c r="E112" i="3"/>
  <c r="G112" i="3" s="1"/>
  <c r="R136" i="3" l="1"/>
  <c r="T135" i="3"/>
  <c r="N137" i="3"/>
  <c r="O137" i="3" s="1"/>
  <c r="Q137" i="3" s="1"/>
  <c r="S136" i="3"/>
  <c r="I112" i="3"/>
  <c r="J112" i="3" s="1"/>
  <c r="D113" i="3"/>
  <c r="S137" i="3" l="1"/>
  <c r="T137" i="3" s="1"/>
  <c r="N138" i="3"/>
  <c r="O138" i="3" s="1"/>
  <c r="Q138" i="3" s="1"/>
  <c r="R137" i="3"/>
  <c r="R138" i="3" s="1"/>
  <c r="T136" i="3"/>
  <c r="H113" i="3"/>
  <c r="E113" i="3"/>
  <c r="G113" i="3" s="1"/>
  <c r="S138" i="3" l="1"/>
  <c r="N139" i="3"/>
  <c r="O139" i="3" s="1"/>
  <c r="Q139" i="3" s="1"/>
  <c r="I113" i="3"/>
  <c r="J113" i="3" s="1"/>
  <c r="D114" i="3"/>
  <c r="N140" i="3" l="1"/>
  <c r="O140" i="3" s="1"/>
  <c r="Q140" i="3" s="1"/>
  <c r="S139" i="3"/>
  <c r="T138" i="3"/>
  <c r="T139" i="3"/>
  <c r="R139" i="3"/>
  <c r="H114" i="3"/>
  <c r="E114" i="3"/>
  <c r="G114" i="3" s="1"/>
  <c r="R140" i="3" l="1"/>
  <c r="S140" i="3"/>
  <c r="T140" i="3" s="1"/>
  <c r="N141" i="3"/>
  <c r="O141" i="3" s="1"/>
  <c r="Q141" i="3" s="1"/>
  <c r="I114" i="3"/>
  <c r="J114" i="3" s="1"/>
  <c r="D115" i="3"/>
  <c r="S141" i="3" l="1"/>
  <c r="N142" i="3"/>
  <c r="O142" i="3" s="1"/>
  <c r="Q142" i="3" s="1"/>
  <c r="R141" i="3"/>
  <c r="R142" i="3" s="1"/>
  <c r="H115" i="3"/>
  <c r="E115" i="3"/>
  <c r="G115" i="3" s="1"/>
  <c r="N143" i="3" l="1"/>
  <c r="O143" i="3" s="1"/>
  <c r="Q143" i="3" s="1"/>
  <c r="S142" i="3"/>
  <c r="T141" i="3"/>
  <c r="T142" i="3"/>
  <c r="I115" i="3"/>
  <c r="J115" i="3" s="1"/>
  <c r="D116" i="3"/>
  <c r="S143" i="3" l="1"/>
  <c r="N144" i="3"/>
  <c r="O144" i="3" s="1"/>
  <c r="Q144" i="3" s="1"/>
  <c r="R143" i="3"/>
  <c r="H116" i="3"/>
  <c r="E116" i="3"/>
  <c r="G116" i="3" s="1"/>
  <c r="R144" i="3" l="1"/>
  <c r="N145" i="3"/>
  <c r="O145" i="3" s="1"/>
  <c r="Q145" i="3" s="1"/>
  <c r="S144" i="3"/>
  <c r="T144" i="3" s="1"/>
  <c r="T143" i="3"/>
  <c r="I116" i="3"/>
  <c r="J116" i="3" s="1"/>
  <c r="D117" i="3"/>
  <c r="S145" i="3" l="1"/>
  <c r="N146" i="3"/>
  <c r="O146" i="3" s="1"/>
  <c r="Q146" i="3" s="1"/>
  <c r="R145" i="3"/>
  <c r="R146" i="3" s="1"/>
  <c r="H117" i="3"/>
  <c r="E117" i="3"/>
  <c r="G117" i="3" s="1"/>
  <c r="N147" i="3" l="1"/>
  <c r="O147" i="3" s="1"/>
  <c r="Q147" i="3" s="1"/>
  <c r="S146" i="3"/>
  <c r="T145" i="3"/>
  <c r="T146" i="3"/>
  <c r="D118" i="3"/>
  <c r="I117" i="3"/>
  <c r="J117" i="3" s="1"/>
  <c r="N148" i="3" l="1"/>
  <c r="O148" i="3" s="1"/>
  <c r="Q148" i="3" s="1"/>
  <c r="S147" i="3"/>
  <c r="R147" i="3"/>
  <c r="H118" i="3"/>
  <c r="E118" i="3"/>
  <c r="G118" i="3" s="1"/>
  <c r="R148" i="3" l="1"/>
  <c r="T147" i="3"/>
  <c r="N149" i="3"/>
  <c r="O149" i="3" s="1"/>
  <c r="Q149" i="3" s="1"/>
  <c r="S148" i="3"/>
  <c r="T148" i="3" s="1"/>
  <c r="D119" i="3"/>
  <c r="H119" i="3" s="1"/>
  <c r="I118" i="3"/>
  <c r="J118" i="3" s="1"/>
  <c r="S149" i="3" l="1"/>
  <c r="T149" i="3" s="1"/>
  <c r="N150" i="3"/>
  <c r="O150" i="3" s="1"/>
  <c r="Q150" i="3" s="1"/>
  <c r="R149" i="3"/>
  <c r="R150" i="3" s="1"/>
  <c r="E119" i="3"/>
  <c r="G119" i="3" s="1"/>
  <c r="S150" i="3" l="1"/>
  <c r="N151" i="3"/>
  <c r="O151" i="3" s="1"/>
  <c r="Q151" i="3" s="1"/>
  <c r="R151" i="3"/>
  <c r="D120" i="3"/>
  <c r="H120" i="3" s="1"/>
  <c r="I119" i="3"/>
  <c r="J119" i="3" s="1"/>
  <c r="N152" i="3" l="1"/>
  <c r="O152" i="3" s="1"/>
  <c r="Q152" i="3" s="1"/>
  <c r="S151" i="3"/>
  <c r="T150" i="3"/>
  <c r="T151" i="3"/>
  <c r="E120" i="3"/>
  <c r="G120" i="3" s="1"/>
  <c r="I120" i="3" s="1"/>
  <c r="J120" i="3" s="1"/>
  <c r="S152" i="3" l="1"/>
  <c r="T152" i="3" s="1"/>
  <c r="N153" i="3"/>
  <c r="O153" i="3"/>
  <c r="Q153" i="3" s="1"/>
  <c r="R152" i="3"/>
  <c r="R153" i="3" s="1"/>
  <c r="D121" i="3"/>
  <c r="H121" i="3" s="1"/>
  <c r="S153" i="3" l="1"/>
  <c r="T153" i="3" s="1"/>
  <c r="N154" i="3"/>
  <c r="O154" i="3" s="1"/>
  <c r="Q154" i="3" s="1"/>
  <c r="E121" i="3"/>
  <c r="G121" i="3" s="1"/>
  <c r="I121" i="3" s="1"/>
  <c r="J121" i="3" s="1"/>
  <c r="D122" i="3" l="1"/>
  <c r="H122" i="3" s="1"/>
  <c r="E122" i="3"/>
  <c r="G122" i="3" s="1"/>
  <c r="D123" i="3" s="1"/>
  <c r="H123" i="3" s="1"/>
  <c r="N155" i="3"/>
  <c r="O155" i="3" s="1"/>
  <c r="Q155" i="3" s="1"/>
  <c r="S154" i="3"/>
  <c r="T154" i="3" s="1"/>
  <c r="R154" i="3"/>
  <c r="R155" i="3" l="1"/>
  <c r="I122" i="3"/>
  <c r="J122" i="3" s="1"/>
  <c r="N156" i="3"/>
  <c r="S155" i="3"/>
  <c r="T155" i="3" s="1"/>
  <c r="E123" i="3"/>
  <c r="G123" i="3" s="1"/>
  <c r="O156" i="3" l="1"/>
  <c r="Q156" i="3" s="1"/>
  <c r="R156" i="3"/>
  <c r="I123" i="3"/>
  <c r="D124" i="3"/>
  <c r="H124" i="3" s="1"/>
  <c r="N157" i="3" l="1"/>
  <c r="O157" i="3" s="1"/>
  <c r="Q157" i="3" s="1"/>
  <c r="S156" i="3"/>
  <c r="J123" i="3"/>
  <c r="E124" i="3"/>
  <c r="G124" i="3" s="1"/>
  <c r="T156" i="3" l="1"/>
  <c r="S157" i="3"/>
  <c r="T157" i="3" s="1"/>
  <c r="N158" i="3"/>
  <c r="O158" i="3" s="1"/>
  <c r="Q158" i="3" s="1"/>
  <c r="R157" i="3"/>
  <c r="I124" i="3"/>
  <c r="D125" i="3"/>
  <c r="H125" i="3" s="1"/>
  <c r="R158" i="3" l="1"/>
  <c r="N159" i="3"/>
  <c r="O159" i="3" s="1"/>
  <c r="Q159" i="3" s="1"/>
  <c r="S158" i="3"/>
  <c r="E125" i="3"/>
  <c r="G125" i="3" s="1"/>
  <c r="J124" i="3"/>
  <c r="T158" i="3" l="1"/>
  <c r="N160" i="3"/>
  <c r="O160" i="3" s="1"/>
  <c r="Q160" i="3" s="1"/>
  <c r="S159" i="3"/>
  <c r="T159" i="3" s="1"/>
  <c r="R159" i="3"/>
  <c r="R160" i="3" s="1"/>
  <c r="I125" i="3"/>
  <c r="D126" i="3"/>
  <c r="H126" i="3" s="1"/>
  <c r="S160" i="3" l="1"/>
  <c r="N161" i="3"/>
  <c r="R161" i="3" s="1"/>
  <c r="E126" i="3"/>
  <c r="G126" i="3" s="1"/>
  <c r="J125" i="3"/>
  <c r="O161" i="3" l="1"/>
  <c r="Q161" i="3" s="1"/>
  <c r="N162" i="3" s="1"/>
  <c r="O162" i="3" s="1"/>
  <c r="Q162" i="3" s="1"/>
  <c r="T160" i="3"/>
  <c r="D127" i="3"/>
  <c r="H127" i="3" s="1"/>
  <c r="I126" i="3"/>
  <c r="S161" i="3" l="1"/>
  <c r="T161" i="3" s="1"/>
  <c r="S162" i="3"/>
  <c r="N163" i="3"/>
  <c r="O163" i="3" s="1"/>
  <c r="Q163" i="3" s="1"/>
  <c r="R162" i="3"/>
  <c r="R163" i="3" s="1"/>
  <c r="J126" i="3"/>
  <c r="E127" i="3"/>
  <c r="G127" i="3" s="1"/>
  <c r="T162" i="3" l="1"/>
  <c r="N164" i="3"/>
  <c r="O164" i="3" s="1"/>
  <c r="Q164" i="3" s="1"/>
  <c r="S163" i="3"/>
  <c r="T163" i="3" s="1"/>
  <c r="D128" i="3"/>
  <c r="H128" i="3" s="1"/>
  <c r="I127" i="3"/>
  <c r="S164" i="3" l="1"/>
  <c r="T164" i="3" s="1"/>
  <c r="N165" i="3"/>
  <c r="O165" i="3"/>
  <c r="Q165" i="3" s="1"/>
  <c r="R164" i="3"/>
  <c r="R165" i="3" s="1"/>
  <c r="E128" i="3"/>
  <c r="G128" i="3" s="1"/>
  <c r="I128" i="3" s="1"/>
  <c r="J128" i="3" s="1"/>
  <c r="J127" i="3"/>
  <c r="N166" i="3" l="1"/>
  <c r="S165" i="3"/>
  <c r="T165" i="3" s="1"/>
  <c r="D129" i="3"/>
  <c r="E129" i="3" s="1"/>
  <c r="G129" i="3" s="1"/>
  <c r="D130" i="3" s="1"/>
  <c r="E130" i="3" s="1"/>
  <c r="G130" i="3" s="1"/>
  <c r="R166" i="3" l="1"/>
  <c r="O166" i="3"/>
  <c r="Q166" i="3" s="1"/>
  <c r="I129" i="3"/>
  <c r="J129" i="3" s="1"/>
  <c r="H129" i="3"/>
  <c r="H130" i="3" s="1"/>
  <c r="D131" i="3"/>
  <c r="E131" i="3" s="1"/>
  <c r="G131" i="3" s="1"/>
  <c r="I130" i="3"/>
  <c r="S166" i="3" l="1"/>
  <c r="T166" i="3" s="1"/>
  <c r="N167" i="3"/>
  <c r="H131" i="3"/>
  <c r="I131" i="3"/>
  <c r="J131" i="3" s="1"/>
  <c r="D132" i="3"/>
  <c r="E132" i="3" s="1"/>
  <c r="G132" i="3" s="1"/>
  <c r="J130" i="3"/>
  <c r="O167" i="3" l="1"/>
  <c r="Q167" i="3" s="1"/>
  <c r="R167" i="3"/>
  <c r="I132" i="3"/>
  <c r="J132" i="3" s="1"/>
  <c r="D133" i="3"/>
  <c r="E133" i="3" s="1"/>
  <c r="G133" i="3" s="1"/>
  <c r="H132" i="3"/>
  <c r="S167" i="3" l="1"/>
  <c r="T167" i="3" s="1"/>
  <c r="N168" i="3"/>
  <c r="I133" i="3"/>
  <c r="J133" i="3" s="1"/>
  <c r="D134" i="3"/>
  <c r="E134" i="3" s="1"/>
  <c r="G134" i="3" s="1"/>
  <c r="H133" i="3"/>
  <c r="O168" i="3" l="1"/>
  <c r="Q168" i="3" s="1"/>
  <c r="R168" i="3"/>
  <c r="D135" i="3"/>
  <c r="E135" i="3" s="1"/>
  <c r="G135" i="3" s="1"/>
  <c r="I134" i="3"/>
  <c r="J134" i="3" s="1"/>
  <c r="H134" i="3"/>
  <c r="N169" i="3" l="1"/>
  <c r="R169" i="3" s="1"/>
  <c r="S168" i="3"/>
  <c r="D136" i="3"/>
  <c r="E136" i="3" s="1"/>
  <c r="G136" i="3" s="1"/>
  <c r="I135" i="3"/>
  <c r="J135" i="3" s="1"/>
  <c r="H135" i="3"/>
  <c r="O169" i="3" l="1"/>
  <c r="Q169" i="3" s="1"/>
  <c r="S169" i="3" s="1"/>
  <c r="T169" i="3" s="1"/>
  <c r="T168" i="3"/>
  <c r="H136" i="3"/>
  <c r="I136" i="3"/>
  <c r="D137" i="3"/>
  <c r="N170" i="3" l="1"/>
  <c r="O170" i="3" s="1"/>
  <c r="Q170" i="3" s="1"/>
  <c r="N171" i="3" s="1"/>
  <c r="O171" i="3" s="1"/>
  <c r="Q171" i="3" s="1"/>
  <c r="H137" i="3"/>
  <c r="E137" i="3"/>
  <c r="G137" i="3" s="1"/>
  <c r="I137" i="3" s="1"/>
  <c r="J137" i="3" s="1"/>
  <c r="J136" i="3"/>
  <c r="R170" i="3" l="1"/>
  <c r="R171" i="3" s="1"/>
  <c r="S170" i="3"/>
  <c r="T170" i="3" s="1"/>
  <c r="S171" i="3"/>
  <c r="T171" i="3" s="1"/>
  <c r="N172" i="3"/>
  <c r="O172" i="3" s="1"/>
  <c r="Q172" i="3" s="1"/>
  <c r="D138" i="3"/>
  <c r="E138" i="3" s="1"/>
  <c r="G138" i="3" s="1"/>
  <c r="I138" i="3" s="1"/>
  <c r="N173" i="3" l="1"/>
  <c r="S172" i="3"/>
  <c r="T172" i="3" s="1"/>
  <c r="O173" i="3"/>
  <c r="Q173" i="3" s="1"/>
  <c r="R172" i="3"/>
  <c r="R173" i="3" s="1"/>
  <c r="H138" i="3"/>
  <c r="D139" i="3"/>
  <c r="E139" i="3" s="1"/>
  <c r="G139" i="3" s="1"/>
  <c r="I139" i="3" s="1"/>
  <c r="J139" i="3" s="1"/>
  <c r="J138" i="3"/>
  <c r="S173" i="3" l="1"/>
  <c r="T173" i="3" s="1"/>
  <c r="N174" i="3"/>
  <c r="O174" i="3" s="1"/>
  <c r="Q174" i="3" s="1"/>
  <c r="H139" i="3"/>
  <c r="D140" i="3"/>
  <c r="E140" i="3" s="1"/>
  <c r="G140" i="3" s="1"/>
  <c r="D141" i="3" s="1"/>
  <c r="N175" i="3" l="1"/>
  <c r="O175" i="3" s="1"/>
  <c r="Q175" i="3" s="1"/>
  <c r="S174" i="3"/>
  <c r="T174" i="3" s="1"/>
  <c r="R174" i="3"/>
  <c r="I140" i="3"/>
  <c r="J140" i="3" s="1"/>
  <c r="H140" i="3"/>
  <c r="H141" i="3" s="1"/>
  <c r="E141" i="3"/>
  <c r="G141" i="3" s="1"/>
  <c r="I141" i="3" s="1"/>
  <c r="R175" i="3" l="1"/>
  <c r="S175" i="3"/>
  <c r="N176" i="3"/>
  <c r="O176" i="3" s="1"/>
  <c r="Q176" i="3" s="1"/>
  <c r="J141" i="3"/>
  <c r="D142" i="3"/>
  <c r="E142" i="3" s="1"/>
  <c r="G142" i="3" s="1"/>
  <c r="I142" i="3" s="1"/>
  <c r="J142" i="3" s="1"/>
  <c r="S176" i="3" l="1"/>
  <c r="N177" i="3"/>
  <c r="O177" i="3" s="1"/>
  <c r="Q177" i="3" s="1"/>
  <c r="T175" i="3"/>
  <c r="T176" i="3"/>
  <c r="R176" i="3"/>
  <c r="R177" i="3" s="1"/>
  <c r="D143" i="3"/>
  <c r="H142" i="3"/>
  <c r="N178" i="3" l="1"/>
  <c r="O178" i="3" s="1"/>
  <c r="Q178" i="3" s="1"/>
  <c r="S177" i="3"/>
  <c r="H143" i="3"/>
  <c r="E143" i="3"/>
  <c r="G143" i="3" s="1"/>
  <c r="I143" i="3" s="1"/>
  <c r="T177" i="3" l="1"/>
  <c r="N179" i="3"/>
  <c r="O179" i="3" s="1"/>
  <c r="Q179" i="3" s="1"/>
  <c r="S178" i="3"/>
  <c r="T178" i="3" s="1"/>
  <c r="R178" i="3"/>
  <c r="D144" i="3"/>
  <c r="H144" i="3" s="1"/>
  <c r="J143" i="3"/>
  <c r="R179" i="3" l="1"/>
  <c r="N180" i="3"/>
  <c r="O180" i="3" s="1"/>
  <c r="Q180" i="3" s="1"/>
  <c r="S179" i="3"/>
  <c r="E144" i="3"/>
  <c r="G144" i="3" s="1"/>
  <c r="I144" i="3" s="1"/>
  <c r="J144" i="3" s="1"/>
  <c r="T179" i="3" l="1"/>
  <c r="N181" i="3"/>
  <c r="S180" i="3"/>
  <c r="O181" i="3"/>
  <c r="Q181" i="3" s="1"/>
  <c r="R180" i="3"/>
  <c r="R181" i="3" s="1"/>
  <c r="D145" i="3"/>
  <c r="H145" i="3" s="1"/>
  <c r="S181" i="3" l="1"/>
  <c r="N182" i="3"/>
  <c r="O182" i="3" s="1"/>
  <c r="Q182" i="3" s="1"/>
  <c r="T181" i="3"/>
  <c r="T180" i="3"/>
  <c r="E145" i="3"/>
  <c r="G145" i="3" s="1"/>
  <c r="I145" i="3" s="1"/>
  <c r="J145" i="3" s="1"/>
  <c r="S182" i="3" l="1"/>
  <c r="T182" i="3" s="1"/>
  <c r="N183" i="3"/>
  <c r="O183" i="3" s="1"/>
  <c r="Q183" i="3" s="1"/>
  <c r="R182" i="3"/>
  <c r="R183" i="3" s="1"/>
  <c r="D146" i="3"/>
  <c r="H146" i="3" s="1"/>
  <c r="S183" i="3" l="1"/>
  <c r="T183" i="3" s="1"/>
  <c r="N184" i="3"/>
  <c r="O184" i="3" s="1"/>
  <c r="Q184" i="3" s="1"/>
  <c r="E146" i="3"/>
  <c r="G146" i="3" s="1"/>
  <c r="I146" i="3" s="1"/>
  <c r="J146" i="3" s="1"/>
  <c r="R184" i="3" l="1"/>
  <c r="S184" i="3"/>
  <c r="T184" i="3" s="1"/>
  <c r="N185" i="3"/>
  <c r="O185" i="3" s="1"/>
  <c r="Q185" i="3" s="1"/>
  <c r="D147" i="3"/>
  <c r="H147" i="3" s="1"/>
  <c r="S185" i="3" l="1"/>
  <c r="T185" i="3" s="1"/>
  <c r="N186" i="3"/>
  <c r="O186" i="3" s="1"/>
  <c r="Q186" i="3" s="1"/>
  <c r="R185" i="3"/>
  <c r="E147" i="3"/>
  <c r="G147" i="3" s="1"/>
  <c r="I147" i="3" s="1"/>
  <c r="J147" i="3" s="1"/>
  <c r="N187" i="3" l="1"/>
  <c r="O187" i="3" s="1"/>
  <c r="Q187" i="3" s="1"/>
  <c r="S186" i="3"/>
  <c r="T186" i="3" s="1"/>
  <c r="R186" i="3"/>
  <c r="R187" i="3" s="1"/>
  <c r="D148" i="3"/>
  <c r="H148" i="3" s="1"/>
  <c r="N188" i="3" l="1"/>
  <c r="O188" i="3" s="1"/>
  <c r="Q188" i="3" s="1"/>
  <c r="S187" i="3"/>
  <c r="T187" i="3" s="1"/>
  <c r="E148" i="3"/>
  <c r="G148" i="3" s="1"/>
  <c r="I148" i="3" s="1"/>
  <c r="J148" i="3" s="1"/>
  <c r="S188" i="3" l="1"/>
  <c r="N189" i="3"/>
  <c r="O189" i="3" s="1"/>
  <c r="Q189" i="3" s="1"/>
  <c r="R188" i="3"/>
  <c r="D149" i="3"/>
  <c r="H149" i="3" s="1"/>
  <c r="S189" i="3" l="1"/>
  <c r="N190" i="3"/>
  <c r="O190" i="3" s="1"/>
  <c r="Q190" i="3" s="1"/>
  <c r="R189" i="3"/>
  <c r="R190" i="3" s="1"/>
  <c r="T188" i="3"/>
  <c r="T189" i="3"/>
  <c r="E149" i="3"/>
  <c r="G149" i="3" s="1"/>
  <c r="D150" i="3" s="1"/>
  <c r="H150" i="3" s="1"/>
  <c r="S190" i="3" l="1"/>
  <c r="T190" i="3" s="1"/>
  <c r="N191" i="3"/>
  <c r="O191" i="3" s="1"/>
  <c r="Q191" i="3" s="1"/>
  <c r="E150" i="3"/>
  <c r="G150" i="3" s="1"/>
  <c r="D151" i="3" s="1"/>
  <c r="H151" i="3" s="1"/>
  <c r="I149" i="3"/>
  <c r="J149" i="3" s="1"/>
  <c r="S191" i="3" l="1"/>
  <c r="T191" i="3" s="1"/>
  <c r="N192" i="3"/>
  <c r="O192" i="3" s="1"/>
  <c r="Q192" i="3" s="1"/>
  <c r="R191" i="3"/>
  <c r="R192" i="3" s="1"/>
  <c r="I150" i="3"/>
  <c r="J150" i="3" s="1"/>
  <c r="E151" i="3"/>
  <c r="G151" i="3" s="1"/>
  <c r="S192" i="3" l="1"/>
  <c r="N193" i="3"/>
  <c r="O193" i="3" s="1"/>
  <c r="Q193" i="3" s="1"/>
  <c r="R193" i="3"/>
  <c r="D152" i="3"/>
  <c r="H152" i="3" s="1"/>
  <c r="I151" i="3"/>
  <c r="S193" i="3" l="1"/>
  <c r="N194" i="3"/>
  <c r="O194" i="3" s="1"/>
  <c r="Q194" i="3" s="1"/>
  <c r="R194" i="3"/>
  <c r="T192" i="3"/>
  <c r="T193" i="3"/>
  <c r="J151" i="3"/>
  <c r="E152" i="3"/>
  <c r="G152" i="3" s="1"/>
  <c r="S194" i="3" l="1"/>
  <c r="N195" i="3"/>
  <c r="O195" i="3" s="1"/>
  <c r="Q195" i="3" s="1"/>
  <c r="D153" i="3"/>
  <c r="H153" i="3" s="1"/>
  <c r="I152" i="3"/>
  <c r="R195" i="3" l="1"/>
  <c r="S195" i="3"/>
  <c r="T195" i="3" s="1"/>
  <c r="N196" i="3"/>
  <c r="O196" i="3" s="1"/>
  <c r="Q196" i="3" s="1"/>
  <c r="T194" i="3"/>
  <c r="E153" i="3"/>
  <c r="G153" i="3" s="1"/>
  <c r="J152" i="3"/>
  <c r="S196" i="3" l="1"/>
  <c r="N197" i="3"/>
  <c r="O197" i="3" s="1"/>
  <c r="Q197" i="3" s="1"/>
  <c r="R196" i="3"/>
  <c r="I153" i="3"/>
  <c r="D154" i="3"/>
  <c r="H154" i="3" s="1"/>
  <c r="R197" i="3" l="1"/>
  <c r="N198" i="3"/>
  <c r="R198" i="3" s="1"/>
  <c r="S197" i="3"/>
  <c r="T197" i="3" s="1"/>
  <c r="T196" i="3"/>
  <c r="J153" i="3"/>
  <c r="E154" i="3"/>
  <c r="G154" i="3" s="1"/>
  <c r="O198" i="3" l="1"/>
  <c r="Q198" i="3" s="1"/>
  <c r="S198" i="3" s="1"/>
  <c r="T198" i="3" s="1"/>
  <c r="D155" i="3"/>
  <c r="H155" i="3" s="1"/>
  <c r="I154" i="3"/>
  <c r="N199" i="3" l="1"/>
  <c r="O199" i="3" s="1"/>
  <c r="Q199" i="3" s="1"/>
  <c r="S199" i="3" s="1"/>
  <c r="T199" i="3" s="1"/>
  <c r="J154" i="3"/>
  <c r="E155" i="3"/>
  <c r="G155" i="3" s="1"/>
  <c r="N200" i="3" l="1"/>
  <c r="O200" i="3" s="1"/>
  <c r="Q200" i="3" s="1"/>
  <c r="R199" i="3"/>
  <c r="R200" i="3" s="1"/>
  <c r="S200" i="3"/>
  <c r="T200" i="3" s="1"/>
  <c r="N201" i="3"/>
  <c r="D156" i="3"/>
  <c r="H156" i="3" s="1"/>
  <c r="I155" i="3"/>
  <c r="O201" i="3" l="1"/>
  <c r="Q201" i="3" s="1"/>
  <c r="R201" i="3"/>
  <c r="J155" i="3"/>
  <c r="E156" i="3"/>
  <c r="G156" i="3" s="1"/>
  <c r="N202" i="3" l="1"/>
  <c r="S201" i="3"/>
  <c r="T201" i="3" s="1"/>
  <c r="D157" i="3"/>
  <c r="H157" i="3" s="1"/>
  <c r="I156" i="3"/>
  <c r="R202" i="3" l="1"/>
  <c r="O202" i="3"/>
  <c r="Q202" i="3" s="1"/>
  <c r="E157" i="3"/>
  <c r="G157" i="3" s="1"/>
  <c r="J156" i="3"/>
  <c r="S202" i="3" l="1"/>
  <c r="N203" i="3"/>
  <c r="I157" i="3"/>
  <c r="D158" i="3"/>
  <c r="H158" i="3" s="1"/>
  <c r="O203" i="3" l="1"/>
  <c r="Q203" i="3" s="1"/>
  <c r="R203" i="3"/>
  <c r="T202" i="3"/>
  <c r="E158" i="3"/>
  <c r="G158" i="3" s="1"/>
  <c r="D159" i="3" s="1"/>
  <c r="E159" i="3" s="1"/>
  <c r="G159" i="3" s="1"/>
  <c r="J157" i="3"/>
  <c r="S203" i="3" l="1"/>
  <c r="T203" i="3" s="1"/>
  <c r="N204" i="3"/>
  <c r="O204" i="3" s="1"/>
  <c r="Q204" i="3" s="1"/>
  <c r="I158" i="3"/>
  <c r="J158" i="3" s="1"/>
  <c r="H159" i="3"/>
  <c r="D160" i="3"/>
  <c r="E160" i="3" s="1"/>
  <c r="G160" i="3" s="1"/>
  <c r="I159" i="3"/>
  <c r="N205" i="3" l="1"/>
  <c r="O205" i="3" s="1"/>
  <c r="Q205" i="3" s="1"/>
  <c r="S204" i="3"/>
  <c r="R204" i="3"/>
  <c r="R205" i="3" s="1"/>
  <c r="J159" i="3"/>
  <c r="H160" i="3"/>
  <c r="D161" i="3"/>
  <c r="E161" i="3" s="1"/>
  <c r="G161" i="3" s="1"/>
  <c r="I160" i="3"/>
  <c r="T204" i="3" l="1"/>
  <c r="N206" i="3"/>
  <c r="O206" i="3" s="1"/>
  <c r="Q206" i="3" s="1"/>
  <c r="S205" i="3"/>
  <c r="H161" i="3"/>
  <c r="I161" i="3"/>
  <c r="D162" i="3"/>
  <c r="J160" i="3"/>
  <c r="S206" i="3" l="1"/>
  <c r="T206" i="3" s="1"/>
  <c r="N207" i="3"/>
  <c r="O207" i="3" s="1"/>
  <c r="Q207" i="3" s="1"/>
  <c r="T205" i="3"/>
  <c r="R206" i="3"/>
  <c r="R207" i="3" s="1"/>
  <c r="H162" i="3"/>
  <c r="E162" i="3"/>
  <c r="G162" i="3" s="1"/>
  <c r="J161" i="3"/>
  <c r="S207" i="3" l="1"/>
  <c r="T207" i="3" s="1"/>
  <c r="N208" i="3"/>
  <c r="O208" i="3" s="1"/>
  <c r="Q208" i="3" s="1"/>
  <c r="D163" i="3"/>
  <c r="H163" i="3" s="1"/>
  <c r="I162" i="3"/>
  <c r="R208" i="3" l="1"/>
  <c r="N209" i="3"/>
  <c r="O209" i="3" s="1"/>
  <c r="Q209" i="3" s="1"/>
  <c r="S208" i="3"/>
  <c r="T208" i="3" s="1"/>
  <c r="E163" i="3"/>
  <c r="G163" i="3" s="1"/>
  <c r="J162" i="3"/>
  <c r="N210" i="3" l="1"/>
  <c r="O210" i="3" s="1"/>
  <c r="Q210" i="3" s="1"/>
  <c r="S209" i="3"/>
  <c r="R209" i="3"/>
  <c r="R210" i="3" s="1"/>
  <c r="D164" i="3"/>
  <c r="H164" i="3" s="1"/>
  <c r="I163" i="3"/>
  <c r="T209" i="3" l="1"/>
  <c r="S210" i="3"/>
  <c r="T210" i="3" s="1"/>
  <c r="N211" i="3"/>
  <c r="O211" i="3" s="1"/>
  <c r="Q211" i="3" s="1"/>
  <c r="J163" i="3"/>
  <c r="E164" i="3"/>
  <c r="G164" i="3" s="1"/>
  <c r="N212" i="3" l="1"/>
  <c r="O212" i="3" s="1"/>
  <c r="Q212" i="3" s="1"/>
  <c r="S211" i="3"/>
  <c r="R211" i="3"/>
  <c r="D165" i="3"/>
  <c r="H165" i="3" s="1"/>
  <c r="I164" i="3"/>
  <c r="R212" i="3" l="1"/>
  <c r="T211" i="3"/>
  <c r="S212" i="3"/>
  <c r="T212" i="3" s="1"/>
  <c r="N213" i="3"/>
  <c r="O213" i="3" s="1"/>
  <c r="Q213" i="3" s="1"/>
  <c r="J164" i="3"/>
  <c r="E165" i="3"/>
  <c r="G165" i="3" s="1"/>
  <c r="R213" i="3" l="1"/>
  <c r="N214" i="3"/>
  <c r="O214" i="3" s="1"/>
  <c r="Q214" i="3" s="1"/>
  <c r="S213" i="3"/>
  <c r="I165" i="3"/>
  <c r="D166" i="3"/>
  <c r="H166" i="3" s="1"/>
  <c r="T213" i="3" l="1"/>
  <c r="N215" i="3"/>
  <c r="O215" i="3" s="1"/>
  <c r="Q215" i="3" s="1"/>
  <c r="S214" i="3"/>
  <c r="T214" i="3" s="1"/>
  <c r="R214" i="3"/>
  <c r="R215" i="3" s="1"/>
  <c r="J165" i="3"/>
  <c r="E166" i="3"/>
  <c r="G166" i="3" s="1"/>
  <c r="S215" i="3" l="1"/>
  <c r="N216" i="3"/>
  <c r="O216" i="3" s="1"/>
  <c r="Q216" i="3" s="1"/>
  <c r="D167" i="3"/>
  <c r="H167" i="3" s="1"/>
  <c r="I166" i="3"/>
  <c r="R216" i="3" l="1"/>
  <c r="S216" i="3"/>
  <c r="N217" i="3"/>
  <c r="R217" i="3" s="1"/>
  <c r="O217" i="3"/>
  <c r="Q217" i="3" s="1"/>
  <c r="T215" i="3"/>
  <c r="T216" i="3"/>
  <c r="E167" i="3"/>
  <c r="G167" i="3" s="1"/>
  <c r="J166" i="3"/>
  <c r="N218" i="3" l="1"/>
  <c r="O218" i="3" s="1"/>
  <c r="Q218" i="3" s="1"/>
  <c r="S218" i="3" s="1"/>
  <c r="S217" i="3"/>
  <c r="T217" i="3" s="1"/>
  <c r="I167" i="3"/>
  <c r="J167" i="3" s="1"/>
  <c r="D168" i="3"/>
  <c r="H168" i="3" s="1"/>
  <c r="N219" i="3" l="1"/>
  <c r="R218" i="3"/>
  <c r="R219" i="3" s="1"/>
  <c r="O219" i="3"/>
  <c r="Q219" i="3" s="1"/>
  <c r="T218" i="3"/>
  <c r="E168" i="3"/>
  <c r="G168" i="3" s="1"/>
  <c r="N220" i="3" l="1"/>
  <c r="S219" i="3"/>
  <c r="D169" i="3"/>
  <c r="I168" i="3"/>
  <c r="J168" i="3" s="1"/>
  <c r="T219" i="3" l="1"/>
  <c r="O220" i="3"/>
  <c r="Q220" i="3" s="1"/>
  <c r="R220" i="3"/>
  <c r="E169" i="3"/>
  <c r="G169" i="3" s="1"/>
  <c r="H169" i="3"/>
  <c r="N221" i="3" l="1"/>
  <c r="O221" i="3" s="1"/>
  <c r="Q221" i="3" s="1"/>
  <c r="S220" i="3"/>
  <c r="T220" i="3" s="1"/>
  <c r="I169" i="3"/>
  <c r="J169" i="3" s="1"/>
  <c r="D170" i="3"/>
  <c r="H170" i="3" s="1"/>
  <c r="S221" i="3" l="1"/>
  <c r="N222" i="3"/>
  <c r="O222" i="3" s="1"/>
  <c r="Q222" i="3" s="1"/>
  <c r="R221" i="3"/>
  <c r="E170" i="3"/>
  <c r="G170" i="3" s="1"/>
  <c r="R222" i="3" l="1"/>
  <c r="S222" i="3"/>
  <c r="N223" i="3"/>
  <c r="T221" i="3"/>
  <c r="T222" i="3"/>
  <c r="D171" i="3"/>
  <c r="H171" i="3" s="1"/>
  <c r="I170" i="3"/>
  <c r="R223" i="3" l="1"/>
  <c r="O223" i="3"/>
  <c r="Q223" i="3" s="1"/>
  <c r="N224" i="3" s="1"/>
  <c r="E171" i="3"/>
  <c r="G171" i="3" s="1"/>
  <c r="D172" i="3" s="1"/>
  <c r="H172" i="3" s="1"/>
  <c r="J170" i="3"/>
  <c r="O224" i="3" l="1"/>
  <c r="Q224" i="3" s="1"/>
  <c r="N225" i="3" s="1"/>
  <c r="O225" i="3" s="1"/>
  <c r="Q225" i="3" s="1"/>
  <c r="R224" i="3"/>
  <c r="S223" i="3"/>
  <c r="T223" i="3" s="1"/>
  <c r="I171" i="3"/>
  <c r="J171" i="3" s="1"/>
  <c r="E172" i="3"/>
  <c r="G172" i="3" s="1"/>
  <c r="D173" i="3" s="1"/>
  <c r="H173" i="3" s="1"/>
  <c r="S224" i="3" l="1"/>
  <c r="T224" i="3" s="1"/>
  <c r="S225" i="3"/>
  <c r="T225" i="3" s="1"/>
  <c r="N226" i="3"/>
  <c r="O226" i="3" s="1"/>
  <c r="Q226" i="3" s="1"/>
  <c r="R225" i="3"/>
  <c r="E173" i="3"/>
  <c r="G173" i="3" s="1"/>
  <c r="D174" i="3" s="1"/>
  <c r="I172" i="3"/>
  <c r="J172" i="3" s="1"/>
  <c r="R226" i="3" l="1"/>
  <c r="N227" i="3"/>
  <c r="O227" i="3" s="1"/>
  <c r="Q227" i="3" s="1"/>
  <c r="S226" i="3"/>
  <c r="T226" i="3" s="1"/>
  <c r="I173" i="3"/>
  <c r="J173" i="3" s="1"/>
  <c r="H174" i="3"/>
  <c r="E174" i="3"/>
  <c r="G174" i="3" s="1"/>
  <c r="S227" i="3" l="1"/>
  <c r="N228" i="3"/>
  <c r="O228" i="3" s="1"/>
  <c r="Q228" i="3" s="1"/>
  <c r="R227" i="3"/>
  <c r="I174" i="3"/>
  <c r="J174" i="3" s="1"/>
  <c r="D175" i="3"/>
  <c r="R228" i="3" l="1"/>
  <c r="S228" i="3"/>
  <c r="T228" i="3" s="1"/>
  <c r="N229" i="3"/>
  <c r="O229" i="3" s="1"/>
  <c r="Q229" i="3" s="1"/>
  <c r="T227" i="3"/>
  <c r="H175" i="3"/>
  <c r="E175" i="3"/>
  <c r="G175" i="3" s="1"/>
  <c r="S229" i="3" l="1"/>
  <c r="T229" i="3" s="1"/>
  <c r="N230" i="3"/>
  <c r="O230" i="3" s="1"/>
  <c r="Q230" i="3" s="1"/>
  <c r="R229" i="3"/>
  <c r="I175" i="3"/>
  <c r="J175" i="3" s="1"/>
  <c r="D176" i="3"/>
  <c r="E176" i="3" s="1"/>
  <c r="G176" i="3" s="1"/>
  <c r="R230" i="3" l="1"/>
  <c r="S230" i="3"/>
  <c r="N231" i="3"/>
  <c r="O231" i="3" s="1"/>
  <c r="Q231" i="3" s="1"/>
  <c r="T230" i="3"/>
  <c r="H176" i="3"/>
  <c r="I176" i="3"/>
  <c r="J176" i="3" s="1"/>
  <c r="D177" i="3"/>
  <c r="N232" i="3" l="1"/>
  <c r="O232" i="3" s="1"/>
  <c r="Q232" i="3" s="1"/>
  <c r="S231" i="3"/>
  <c r="R231" i="3"/>
  <c r="H177" i="3"/>
  <c r="E177" i="3"/>
  <c r="G177" i="3" s="1"/>
  <c r="D178" i="3" s="1"/>
  <c r="E178" i="3" s="1"/>
  <c r="G178" i="3" s="1"/>
  <c r="R232" i="3" l="1"/>
  <c r="N233" i="3"/>
  <c r="O233" i="3" s="1"/>
  <c r="Q233" i="3" s="1"/>
  <c r="S232" i="3"/>
  <c r="T231" i="3"/>
  <c r="I177" i="3"/>
  <c r="J177" i="3" s="1"/>
  <c r="H178" i="3"/>
  <c r="D179" i="3"/>
  <c r="I178" i="3"/>
  <c r="J178" i="3" s="1"/>
  <c r="N234" i="3" l="1"/>
  <c r="O234" i="3" s="1"/>
  <c r="Q234" i="3" s="1"/>
  <c r="S233" i="3"/>
  <c r="T232" i="3"/>
  <c r="R233" i="3"/>
  <c r="H179" i="3"/>
  <c r="E179" i="3"/>
  <c r="G179" i="3" s="1"/>
  <c r="R234" i="3" l="1"/>
  <c r="N235" i="3"/>
  <c r="O235" i="3" s="1"/>
  <c r="Q235" i="3" s="1"/>
  <c r="S234" i="3"/>
  <c r="T233" i="3"/>
  <c r="D180" i="3"/>
  <c r="I179" i="3"/>
  <c r="J179" i="3" s="1"/>
  <c r="S235" i="3" l="1"/>
  <c r="T235" i="3" s="1"/>
  <c r="N236" i="3"/>
  <c r="O236" i="3" s="1"/>
  <c r="Q236" i="3" s="1"/>
  <c r="T234" i="3"/>
  <c r="R235" i="3"/>
  <c r="H180" i="3"/>
  <c r="E180" i="3"/>
  <c r="G180" i="3" s="1"/>
  <c r="R236" i="3" l="1"/>
  <c r="S236" i="3"/>
  <c r="T236" i="3" s="1"/>
  <c r="N237" i="3"/>
  <c r="O237" i="3" s="1"/>
  <c r="Q237" i="3" s="1"/>
  <c r="D181" i="3"/>
  <c r="H181" i="3" s="1"/>
  <c r="I180" i="3"/>
  <c r="J180" i="3" s="1"/>
  <c r="S237" i="3" l="1"/>
  <c r="T237" i="3" s="1"/>
  <c r="N238" i="3"/>
  <c r="O238" i="3" s="1"/>
  <c r="Q238" i="3" s="1"/>
  <c r="R237" i="3"/>
  <c r="R238" i="3" s="1"/>
  <c r="E181" i="3"/>
  <c r="G181" i="3" s="1"/>
  <c r="S238" i="3" l="1"/>
  <c r="T238" i="3" s="1"/>
  <c r="N239" i="3"/>
  <c r="O239" i="3" s="1"/>
  <c r="Q239" i="3" s="1"/>
  <c r="I181" i="3"/>
  <c r="J181" i="3" s="1"/>
  <c r="D182" i="3"/>
  <c r="H182" i="3" s="1"/>
  <c r="S239" i="3" l="1"/>
  <c r="T239" i="3" s="1"/>
  <c r="N240" i="3"/>
  <c r="O240" i="3" s="1"/>
  <c r="Q240" i="3" s="1"/>
  <c r="R239" i="3"/>
  <c r="R240" i="3" s="1"/>
  <c r="E182" i="3"/>
  <c r="G182" i="3" s="1"/>
  <c r="S240" i="3" l="1"/>
  <c r="T240" i="3" s="1"/>
  <c r="N241" i="3"/>
  <c r="O241" i="3" s="1"/>
  <c r="Q241" i="3" s="1"/>
  <c r="D183" i="3"/>
  <c r="H183" i="3" s="1"/>
  <c r="I182" i="3"/>
  <c r="J182" i="3" s="1"/>
  <c r="N242" i="3" l="1"/>
  <c r="O242" i="3" s="1"/>
  <c r="Q242" i="3" s="1"/>
  <c r="S241" i="3"/>
  <c r="R241" i="3"/>
  <c r="E183" i="3"/>
  <c r="G183" i="3" s="1"/>
  <c r="D184" i="3" s="1"/>
  <c r="H184" i="3" s="1"/>
  <c r="R242" i="3" l="1"/>
  <c r="T241" i="3"/>
  <c r="S242" i="3"/>
  <c r="N243" i="3"/>
  <c r="R243" i="3" s="1"/>
  <c r="I183" i="3"/>
  <c r="J183" i="3" s="1"/>
  <c r="E184" i="3"/>
  <c r="G184" i="3" s="1"/>
  <c r="D185" i="3" s="1"/>
  <c r="H185" i="3" s="1"/>
  <c r="O243" i="3" l="1"/>
  <c r="Q243" i="3" s="1"/>
  <c r="N244" i="3" s="1"/>
  <c r="O244" i="3" s="1"/>
  <c r="Q244" i="3" s="1"/>
  <c r="T242" i="3"/>
  <c r="E185" i="3"/>
  <c r="G185" i="3" s="1"/>
  <c r="I185" i="3" s="1"/>
  <c r="I184" i="3"/>
  <c r="J184" i="3" s="1"/>
  <c r="S243" i="3" l="1"/>
  <c r="T243" i="3" s="1"/>
  <c r="D186" i="3"/>
  <c r="H186" i="3" s="1"/>
  <c r="S244" i="3"/>
  <c r="N245" i="3"/>
  <c r="O245" i="3" s="1"/>
  <c r="Q245" i="3" s="1"/>
  <c r="R244" i="3"/>
  <c r="R245" i="3" s="1"/>
  <c r="J185" i="3"/>
  <c r="E186" i="3" l="1"/>
  <c r="G186" i="3" s="1"/>
  <c r="D187" i="3" s="1"/>
  <c r="H187" i="3" s="1"/>
  <c r="S245" i="3"/>
  <c r="N246" i="3"/>
  <c r="O246" i="3" s="1"/>
  <c r="Q246" i="3" s="1"/>
  <c r="T245" i="3"/>
  <c r="T244" i="3"/>
  <c r="I186" i="3" l="1"/>
  <c r="J186" i="3" s="1"/>
  <c r="N247" i="3"/>
  <c r="O247" i="3" s="1"/>
  <c r="Q247" i="3" s="1"/>
  <c r="S246" i="3"/>
  <c r="T246" i="3" s="1"/>
  <c r="R246" i="3"/>
  <c r="E187" i="3"/>
  <c r="G187" i="3" s="1"/>
  <c r="R247" i="3" l="1"/>
  <c r="N248" i="3"/>
  <c r="O248" i="3" s="1"/>
  <c r="Q248" i="3" s="1"/>
  <c r="S247" i="3"/>
  <c r="D188" i="3"/>
  <c r="H188" i="3" s="1"/>
  <c r="I187" i="3"/>
  <c r="S248" i="3" l="1"/>
  <c r="N249" i="3"/>
  <c r="O249" i="3" s="1"/>
  <c r="Q249" i="3" s="1"/>
  <c r="T247" i="3"/>
  <c r="R248" i="3"/>
  <c r="R249" i="3" s="1"/>
  <c r="E188" i="3"/>
  <c r="G188" i="3" s="1"/>
  <c r="I188" i="3" s="1"/>
  <c r="J188" i="3" s="1"/>
  <c r="J187" i="3"/>
  <c r="N250" i="3" l="1"/>
  <c r="O250" i="3" s="1"/>
  <c r="Q250" i="3" s="1"/>
  <c r="S249" i="3"/>
  <c r="T249" i="3" s="1"/>
  <c r="T248" i="3"/>
  <c r="D189" i="3"/>
  <c r="E189" i="3" s="1"/>
  <c r="G189" i="3" s="1"/>
  <c r="I189" i="3" s="1"/>
  <c r="N251" i="3" l="1"/>
  <c r="O251" i="3" s="1"/>
  <c r="Q251" i="3" s="1"/>
  <c r="S250" i="3"/>
  <c r="R250" i="3"/>
  <c r="D190" i="3"/>
  <c r="E190" i="3" s="1"/>
  <c r="G190" i="3" s="1"/>
  <c r="D191" i="3" s="1"/>
  <c r="E191" i="3" s="1"/>
  <c r="G191" i="3" s="1"/>
  <c r="H189" i="3"/>
  <c r="J189" i="3"/>
  <c r="R251" i="3" l="1"/>
  <c r="N252" i="3"/>
  <c r="S251" i="3"/>
  <c r="T250" i="3"/>
  <c r="H190" i="3"/>
  <c r="H191" i="3" s="1"/>
  <c r="I190" i="3"/>
  <c r="J190" i="3" s="1"/>
  <c r="I191" i="3"/>
  <c r="D192" i="3"/>
  <c r="E192" i="3" s="1"/>
  <c r="G192" i="3" s="1"/>
  <c r="J191" i="3" l="1"/>
  <c r="R252" i="3"/>
  <c r="T251" i="3"/>
  <c r="O252" i="3"/>
  <c r="Q252" i="3" s="1"/>
  <c r="H192" i="3"/>
  <c r="I192" i="3"/>
  <c r="J192" i="3" s="1"/>
  <c r="D193" i="3"/>
  <c r="S252" i="3" l="1"/>
  <c r="N253" i="3"/>
  <c r="H193" i="3"/>
  <c r="E193" i="3"/>
  <c r="G193" i="3" s="1"/>
  <c r="O253" i="3" l="1"/>
  <c r="Q253" i="3" s="1"/>
  <c r="R253" i="3"/>
  <c r="T252" i="3"/>
  <c r="I193" i="3"/>
  <c r="D194" i="3"/>
  <c r="H194" i="3" s="1"/>
  <c r="N254" i="3" l="1"/>
  <c r="O254" i="3" s="1"/>
  <c r="Q254" i="3" s="1"/>
  <c r="S253" i="3"/>
  <c r="E194" i="3"/>
  <c r="G194" i="3" s="1"/>
  <c r="D195" i="3" s="1"/>
  <c r="J193" i="3"/>
  <c r="T253" i="3" l="1"/>
  <c r="N255" i="3"/>
  <c r="O255" i="3" s="1"/>
  <c r="Q255" i="3" s="1"/>
  <c r="S254" i="3"/>
  <c r="R254" i="3"/>
  <c r="R255" i="3" s="1"/>
  <c r="I194" i="3"/>
  <c r="J194" i="3" s="1"/>
  <c r="E195" i="3"/>
  <c r="G195" i="3" s="1"/>
  <c r="I195" i="3" s="1"/>
  <c r="H195" i="3"/>
  <c r="S255" i="3" l="1"/>
  <c r="N256" i="3"/>
  <c r="O256" i="3" s="1"/>
  <c r="Q256" i="3" s="1"/>
  <c r="T254" i="3"/>
  <c r="D196" i="3"/>
  <c r="E196" i="3" s="1"/>
  <c r="G196" i="3" s="1"/>
  <c r="I196" i="3" s="1"/>
  <c r="J196" i="3" s="1"/>
  <c r="J195" i="3"/>
  <c r="N257" i="3" l="1"/>
  <c r="O257" i="3" s="1"/>
  <c r="Q257" i="3" s="1"/>
  <c r="S256" i="3"/>
  <c r="T256" i="3" s="1"/>
  <c r="T255" i="3"/>
  <c r="R256" i="3"/>
  <c r="D197" i="3"/>
  <c r="E197" i="3" s="1"/>
  <c r="G197" i="3" s="1"/>
  <c r="I197" i="3" s="1"/>
  <c r="H196" i="3"/>
  <c r="R257" i="3" l="1"/>
  <c r="N258" i="3"/>
  <c r="O258" i="3" s="1"/>
  <c r="Q258" i="3" s="1"/>
  <c r="S257" i="3"/>
  <c r="T257" i="3" s="1"/>
  <c r="D198" i="3"/>
  <c r="E198" i="3" s="1"/>
  <c r="G198" i="3" s="1"/>
  <c r="D199" i="3" s="1"/>
  <c r="E199" i="3" s="1"/>
  <c r="G199" i="3" s="1"/>
  <c r="H197" i="3"/>
  <c r="J197" i="3"/>
  <c r="R258" i="3" l="1"/>
  <c r="S258" i="3"/>
  <c r="N259" i="3"/>
  <c r="O259" i="3" s="1"/>
  <c r="Q259" i="3" s="1"/>
  <c r="T258" i="3"/>
  <c r="H198" i="3"/>
  <c r="H199" i="3" s="1"/>
  <c r="I198" i="3"/>
  <c r="J198" i="3" s="1"/>
  <c r="D200" i="3"/>
  <c r="E200" i="3" s="1"/>
  <c r="G200" i="3" s="1"/>
  <c r="I199" i="3"/>
  <c r="S259" i="3" l="1"/>
  <c r="T259" i="3" s="1"/>
  <c r="N260" i="3"/>
  <c r="O260" i="3" s="1"/>
  <c r="Q260" i="3" s="1"/>
  <c r="R259" i="3"/>
  <c r="R260" i="3" s="1"/>
  <c r="I200" i="3"/>
  <c r="J200" i="3" s="1"/>
  <c r="D201" i="3"/>
  <c r="E201" i="3" s="1"/>
  <c r="G201" i="3" s="1"/>
  <c r="H200" i="3"/>
  <c r="J199" i="3"/>
  <c r="S260" i="3" l="1"/>
  <c r="T260" i="3" s="1"/>
  <c r="N261" i="3"/>
  <c r="O261" i="3" s="1"/>
  <c r="Q261" i="3" s="1"/>
  <c r="H201" i="3"/>
  <c r="I201" i="3"/>
  <c r="D202" i="3"/>
  <c r="E202" i="3" s="1"/>
  <c r="G202" i="3" s="1"/>
  <c r="N262" i="3" l="1"/>
  <c r="O262" i="3" s="1"/>
  <c r="Q262" i="3" s="1"/>
  <c r="S261" i="3"/>
  <c r="R261" i="3"/>
  <c r="H202" i="3"/>
  <c r="D203" i="3"/>
  <c r="E203" i="3" s="1"/>
  <c r="G203" i="3" s="1"/>
  <c r="I202" i="3"/>
  <c r="J201" i="3"/>
  <c r="R262" i="3" l="1"/>
  <c r="N263" i="3"/>
  <c r="O263" i="3" s="1"/>
  <c r="Q263" i="3" s="1"/>
  <c r="S262" i="3"/>
  <c r="T261" i="3"/>
  <c r="D204" i="3"/>
  <c r="E204" i="3" s="1"/>
  <c r="G204" i="3" s="1"/>
  <c r="I203" i="3"/>
  <c r="J203" i="3" s="1"/>
  <c r="J202" i="3"/>
  <c r="H203" i="3"/>
  <c r="S263" i="3" l="1"/>
  <c r="T263" i="3" s="1"/>
  <c r="N264" i="3"/>
  <c r="O264" i="3" s="1"/>
  <c r="Q264" i="3" s="1"/>
  <c r="T262" i="3"/>
  <c r="R263" i="3"/>
  <c r="H204" i="3"/>
  <c r="I204" i="3"/>
  <c r="J204" i="3" s="1"/>
  <c r="D205" i="3"/>
  <c r="R264" i="3" l="1"/>
  <c r="N265" i="3"/>
  <c r="S264" i="3"/>
  <c r="T264" i="3" s="1"/>
  <c r="H205" i="3"/>
  <c r="E205" i="3"/>
  <c r="G205" i="3" s="1"/>
  <c r="R265" i="3" l="1"/>
  <c r="O265" i="3"/>
  <c r="Q265" i="3" s="1"/>
  <c r="S265" i="3" s="1"/>
  <c r="T265" i="3" s="1"/>
  <c r="I205" i="3"/>
  <c r="D206" i="3"/>
  <c r="H206" i="3" s="1"/>
  <c r="N266" i="3" l="1"/>
  <c r="O266" i="3" s="1"/>
  <c r="Q266" i="3" s="1"/>
  <c r="S266" i="3" s="1"/>
  <c r="T266" i="3" s="1"/>
  <c r="J205" i="3"/>
  <c r="E206" i="3"/>
  <c r="G206" i="3" s="1"/>
  <c r="N267" i="3" l="1"/>
  <c r="O267" i="3" s="1"/>
  <c r="Q267" i="3" s="1"/>
  <c r="S267" i="3" s="1"/>
  <c r="T267" i="3" s="1"/>
  <c r="R266" i="3"/>
  <c r="D207" i="3"/>
  <c r="H207" i="3" s="1"/>
  <c r="I206" i="3"/>
  <c r="R267" i="3" l="1"/>
  <c r="N268" i="3"/>
  <c r="O268" i="3" s="1"/>
  <c r="Q268" i="3" s="1"/>
  <c r="N269" i="3" s="1"/>
  <c r="O269" i="3" s="1"/>
  <c r="Q269" i="3" s="1"/>
  <c r="E207" i="3"/>
  <c r="G207" i="3" s="1"/>
  <c r="I207" i="3" s="1"/>
  <c r="J207" i="3" s="1"/>
  <c r="J206" i="3"/>
  <c r="R268" i="3" l="1"/>
  <c r="R269" i="3" s="1"/>
  <c r="S268" i="3"/>
  <c r="T268" i="3" s="1"/>
  <c r="N270" i="3"/>
  <c r="O270" i="3" s="1"/>
  <c r="Q270" i="3" s="1"/>
  <c r="S269" i="3"/>
  <c r="D208" i="3"/>
  <c r="H208" i="3" s="1"/>
  <c r="R270" i="3" l="1"/>
  <c r="N271" i="3"/>
  <c r="O271" i="3" s="1"/>
  <c r="Q271" i="3" s="1"/>
  <c r="S270" i="3"/>
  <c r="T269" i="3"/>
  <c r="E208" i="3"/>
  <c r="G208" i="3" s="1"/>
  <c r="I208" i="3" s="1"/>
  <c r="N272" i="3" l="1"/>
  <c r="O272" i="3" s="1"/>
  <c r="Q272" i="3" s="1"/>
  <c r="S271" i="3"/>
  <c r="T270" i="3"/>
  <c r="R271" i="3"/>
  <c r="D209" i="3"/>
  <c r="H209" i="3" s="1"/>
  <c r="J208" i="3"/>
  <c r="R272" i="3" l="1"/>
  <c r="N273" i="3"/>
  <c r="S272" i="3"/>
  <c r="T271" i="3"/>
  <c r="E209" i="3"/>
  <c r="G209" i="3" s="1"/>
  <c r="I209" i="3" s="1"/>
  <c r="R273" i="3" l="1"/>
  <c r="O273" i="3"/>
  <c r="Q273" i="3" s="1"/>
  <c r="N274" i="3" s="1"/>
  <c r="O274" i="3" s="1"/>
  <c r="Q274" i="3" s="1"/>
  <c r="T272" i="3"/>
  <c r="D210" i="3"/>
  <c r="H210" i="3" s="1"/>
  <c r="J209" i="3"/>
  <c r="S273" i="3" l="1"/>
  <c r="T273" i="3" s="1"/>
  <c r="N275" i="3"/>
  <c r="O275" i="3" s="1"/>
  <c r="Q275" i="3" s="1"/>
  <c r="S274" i="3"/>
  <c r="R274" i="3"/>
  <c r="E210" i="3"/>
  <c r="G210" i="3" s="1"/>
  <c r="D211" i="3" s="1"/>
  <c r="H211" i="3" s="1"/>
  <c r="S275" i="3" l="1"/>
  <c r="T275" i="3" s="1"/>
  <c r="N276" i="3"/>
  <c r="O276" i="3" s="1"/>
  <c r="Q276" i="3" s="1"/>
  <c r="R275" i="3"/>
  <c r="T274" i="3"/>
  <c r="I210" i="3"/>
  <c r="J210" i="3" s="1"/>
  <c r="E211" i="3"/>
  <c r="G211" i="3" s="1"/>
  <c r="S276" i="3" l="1"/>
  <c r="T276" i="3" s="1"/>
  <c r="N277" i="3"/>
  <c r="O277" i="3" s="1"/>
  <c r="Q277" i="3" s="1"/>
  <c r="R276" i="3"/>
  <c r="I211" i="3"/>
  <c r="D212" i="3"/>
  <c r="H212" i="3" s="1"/>
  <c r="N278" i="3" l="1"/>
  <c r="O278" i="3" s="1"/>
  <c r="Q278" i="3" s="1"/>
  <c r="S277" i="3"/>
  <c r="T277" i="3" s="1"/>
  <c r="R277" i="3"/>
  <c r="J211" i="3"/>
  <c r="E212" i="3"/>
  <c r="G212" i="3" s="1"/>
  <c r="R278" i="3" l="1"/>
  <c r="N279" i="3"/>
  <c r="O279" i="3" s="1"/>
  <c r="Q279" i="3" s="1"/>
  <c r="S278" i="3"/>
  <c r="I212" i="3"/>
  <c r="D213" i="3"/>
  <c r="H213" i="3" s="1"/>
  <c r="N280" i="3" l="1"/>
  <c r="O280" i="3" s="1"/>
  <c r="Q280" i="3" s="1"/>
  <c r="S279" i="3"/>
  <c r="T278" i="3"/>
  <c r="R279" i="3"/>
  <c r="J212" i="3"/>
  <c r="E213" i="3"/>
  <c r="G213" i="3" s="1"/>
  <c r="R280" i="3" l="1"/>
  <c r="N281" i="3"/>
  <c r="S280" i="3"/>
  <c r="T279" i="3"/>
  <c r="I213" i="3"/>
  <c r="D214" i="3"/>
  <c r="H214" i="3" s="1"/>
  <c r="R281" i="3" l="1"/>
  <c r="O281" i="3"/>
  <c r="Q281" i="3" s="1"/>
  <c r="T280" i="3"/>
  <c r="E214" i="3"/>
  <c r="G214" i="3" s="1"/>
  <c r="J213" i="3"/>
  <c r="S281" i="3" l="1"/>
  <c r="N282" i="3"/>
  <c r="D215" i="3"/>
  <c r="H215" i="3" s="1"/>
  <c r="I214" i="3"/>
  <c r="O282" i="3" l="1"/>
  <c r="Q282" i="3" s="1"/>
  <c r="R282" i="3"/>
  <c r="T281" i="3"/>
  <c r="J214" i="3"/>
  <c r="E215" i="3"/>
  <c r="G215" i="3" s="1"/>
  <c r="S282" i="3" l="1"/>
  <c r="N283" i="3"/>
  <c r="O283" i="3" s="1"/>
  <c r="Q283" i="3" s="1"/>
  <c r="I215" i="3"/>
  <c r="D216" i="3"/>
  <c r="H216" i="3" s="1"/>
  <c r="S283" i="3" l="1"/>
  <c r="T283" i="3" s="1"/>
  <c r="N284" i="3"/>
  <c r="O284" i="3" s="1"/>
  <c r="Q284" i="3" s="1"/>
  <c r="T282" i="3"/>
  <c r="R283" i="3"/>
  <c r="R284" i="3" s="1"/>
  <c r="J215" i="3"/>
  <c r="E216" i="3"/>
  <c r="G216" i="3" s="1"/>
  <c r="S284" i="3" l="1"/>
  <c r="T284" i="3" s="1"/>
  <c r="N285" i="3"/>
  <c r="R285" i="3" s="1"/>
  <c r="I216" i="3"/>
  <c r="D217" i="3"/>
  <c r="H217" i="3" s="1"/>
  <c r="O285" i="3" l="1"/>
  <c r="Q285" i="3" s="1"/>
  <c r="S285" i="3"/>
  <c r="N286" i="3"/>
  <c r="O286" i="3" s="1"/>
  <c r="Q286" i="3" s="1"/>
  <c r="T285" i="3"/>
  <c r="E217" i="3"/>
  <c r="G217" i="3" s="1"/>
  <c r="D218" i="3" s="1"/>
  <c r="H218" i="3" s="1"/>
  <c r="J216" i="3"/>
  <c r="N287" i="3" l="1"/>
  <c r="O287" i="3" s="1"/>
  <c r="Q287" i="3" s="1"/>
  <c r="S286" i="3"/>
  <c r="T286" i="3" s="1"/>
  <c r="R286" i="3"/>
  <c r="I217" i="3"/>
  <c r="J217" i="3" s="1"/>
  <c r="E218" i="3"/>
  <c r="G218" i="3" s="1"/>
  <c r="I218" i="3" s="1"/>
  <c r="R287" i="3" l="1"/>
  <c r="N288" i="3"/>
  <c r="O288" i="3" s="1"/>
  <c r="Q288" i="3" s="1"/>
  <c r="S287" i="3"/>
  <c r="J218" i="3"/>
  <c r="D219" i="3"/>
  <c r="S288" i="3" l="1"/>
  <c r="N289" i="3"/>
  <c r="O289" i="3" s="1"/>
  <c r="Q289" i="3" s="1"/>
  <c r="T287" i="3"/>
  <c r="R288" i="3"/>
  <c r="R289" i="3" s="1"/>
  <c r="E219" i="3"/>
  <c r="G219" i="3" s="1"/>
  <c r="H219" i="3"/>
  <c r="S289" i="3" l="1"/>
  <c r="T289" i="3" s="1"/>
  <c r="N290" i="3"/>
  <c r="O290" i="3" s="1"/>
  <c r="Q290" i="3" s="1"/>
  <c r="T288" i="3"/>
  <c r="D220" i="3"/>
  <c r="H220" i="3" s="1"/>
  <c r="I219" i="3"/>
  <c r="J219" i="3" s="1"/>
  <c r="N291" i="3" l="1"/>
  <c r="O291" i="3" s="1"/>
  <c r="Q291" i="3" s="1"/>
  <c r="S290" i="3"/>
  <c r="T290" i="3" s="1"/>
  <c r="R290" i="3"/>
  <c r="E220" i="3"/>
  <c r="G220" i="3" s="1"/>
  <c r="R291" i="3" l="1"/>
  <c r="N292" i="3"/>
  <c r="O292" i="3" s="1"/>
  <c r="Q292" i="3" s="1"/>
  <c r="S291" i="3"/>
  <c r="I220" i="3"/>
  <c r="J220" i="3" s="1"/>
  <c r="D221" i="3"/>
  <c r="H221" i="3" s="1"/>
  <c r="N293" i="3" l="1"/>
  <c r="O293" i="3" s="1"/>
  <c r="Q293" i="3" s="1"/>
  <c r="S292" i="3"/>
  <c r="T292" i="3" s="1"/>
  <c r="T291" i="3"/>
  <c r="R292" i="3"/>
  <c r="E221" i="3"/>
  <c r="G221" i="3" s="1"/>
  <c r="D222" i="3" s="1"/>
  <c r="H222" i="3" s="1"/>
  <c r="R293" i="3" l="1"/>
  <c r="S293" i="3"/>
  <c r="N294" i="3"/>
  <c r="O294" i="3" s="1"/>
  <c r="Q294" i="3" s="1"/>
  <c r="E222" i="3"/>
  <c r="G222" i="3" s="1"/>
  <c r="D223" i="3" s="1"/>
  <c r="H223" i="3" s="1"/>
  <c r="I221" i="3"/>
  <c r="J221" i="3" s="1"/>
  <c r="I222" i="3" l="1"/>
  <c r="J222" i="3" s="1"/>
  <c r="N295" i="3"/>
  <c r="O295" i="3" s="1"/>
  <c r="Q295" i="3" s="1"/>
  <c r="S294" i="3"/>
  <c r="T294" i="3" s="1"/>
  <c r="T293" i="3"/>
  <c r="R294" i="3"/>
  <c r="E223" i="3"/>
  <c r="G223" i="3" s="1"/>
  <c r="D224" i="3" s="1"/>
  <c r="H224" i="3" s="1"/>
  <c r="R295" i="3" l="1"/>
  <c r="N296" i="3"/>
  <c r="O296" i="3" s="1"/>
  <c r="Q296" i="3" s="1"/>
  <c r="S295" i="3"/>
  <c r="T295" i="3" s="1"/>
  <c r="I223" i="3"/>
  <c r="J223" i="3" s="1"/>
  <c r="E224" i="3"/>
  <c r="G224" i="3" s="1"/>
  <c r="N297" i="3" l="1"/>
  <c r="O297" i="3" s="1"/>
  <c r="Q297" i="3" s="1"/>
  <c r="S296" i="3"/>
  <c r="R296" i="3"/>
  <c r="I224" i="3"/>
  <c r="D225" i="3"/>
  <c r="H225" i="3" s="1"/>
  <c r="R297" i="3" l="1"/>
  <c r="T296" i="3"/>
  <c r="S297" i="3"/>
  <c r="T297" i="3" s="1"/>
  <c r="N298" i="3"/>
  <c r="O298" i="3" s="1"/>
  <c r="Q298" i="3" s="1"/>
  <c r="J224" i="3"/>
  <c r="E225" i="3"/>
  <c r="G225" i="3" s="1"/>
  <c r="N299" i="3" l="1"/>
  <c r="O299" i="3" s="1"/>
  <c r="Q299" i="3" s="1"/>
  <c r="S298" i="3"/>
  <c r="T298" i="3" s="1"/>
  <c r="R298" i="3"/>
  <c r="D226" i="3"/>
  <c r="H226" i="3" s="1"/>
  <c r="I225" i="3"/>
  <c r="S299" i="3" l="1"/>
  <c r="T299" i="3" s="1"/>
  <c r="N300" i="3"/>
  <c r="O300" i="3" s="1"/>
  <c r="Q300" i="3" s="1"/>
  <c r="R299" i="3"/>
  <c r="E226" i="3"/>
  <c r="G226" i="3" s="1"/>
  <c r="J225" i="3"/>
  <c r="R300" i="3" l="1"/>
  <c r="N301" i="3"/>
  <c r="O301" i="3" s="1"/>
  <c r="Q301" i="3" s="1"/>
  <c r="S300" i="3"/>
  <c r="T300" i="3" s="1"/>
  <c r="D227" i="3"/>
  <c r="H227" i="3" s="1"/>
  <c r="I226" i="3"/>
  <c r="N302" i="3" l="1"/>
  <c r="O302" i="3" s="1"/>
  <c r="Q302" i="3" s="1"/>
  <c r="S301" i="3"/>
  <c r="R301" i="3"/>
  <c r="J226" i="3"/>
  <c r="E227" i="3"/>
  <c r="G227" i="3" s="1"/>
  <c r="R302" i="3" l="1"/>
  <c r="N303" i="3"/>
  <c r="O303" i="3" s="1"/>
  <c r="Q303" i="3" s="1"/>
  <c r="S302" i="3"/>
  <c r="T302" i="3" s="1"/>
  <c r="T301" i="3"/>
  <c r="D228" i="3"/>
  <c r="H228" i="3" s="1"/>
  <c r="I227" i="3"/>
  <c r="R303" i="3" l="1"/>
  <c r="N304" i="3"/>
  <c r="O304" i="3" s="1"/>
  <c r="Q304" i="3" s="1"/>
  <c r="S303" i="3"/>
  <c r="E228" i="3"/>
  <c r="G228" i="3" s="1"/>
  <c r="J227" i="3"/>
  <c r="S304" i="3" l="1"/>
  <c r="T304" i="3" s="1"/>
  <c r="N305" i="3"/>
  <c r="O305" i="3" s="1"/>
  <c r="Q305" i="3" s="1"/>
  <c r="R304" i="3"/>
  <c r="T303" i="3"/>
  <c r="I228" i="3"/>
  <c r="D229" i="3"/>
  <c r="H229" i="3" s="1"/>
  <c r="R305" i="3" l="1"/>
  <c r="S305" i="3"/>
  <c r="T305" i="3" s="1"/>
  <c r="N306" i="3"/>
  <c r="O306" i="3" s="1"/>
  <c r="Q306" i="3" s="1"/>
  <c r="E229" i="3"/>
  <c r="G229" i="3" s="1"/>
  <c r="J228" i="3"/>
  <c r="R306" i="3" l="1"/>
  <c r="N307" i="3"/>
  <c r="O307" i="3" s="1"/>
  <c r="Q307" i="3" s="1"/>
  <c r="S306" i="3"/>
  <c r="T306" i="3" s="1"/>
  <c r="D230" i="3"/>
  <c r="H230" i="3" s="1"/>
  <c r="I229" i="3"/>
  <c r="S307" i="3" l="1"/>
  <c r="N308" i="3"/>
  <c r="O308" i="3" s="1"/>
  <c r="Q308" i="3" s="1"/>
  <c r="R307" i="3"/>
  <c r="E230" i="3"/>
  <c r="G230" i="3" s="1"/>
  <c r="J229" i="3"/>
  <c r="R308" i="3" l="1"/>
  <c r="S308" i="3"/>
  <c r="T308" i="3" s="1"/>
  <c r="N309" i="3"/>
  <c r="O309" i="3" s="1"/>
  <c r="Q309" i="3" s="1"/>
  <c r="T307" i="3"/>
  <c r="I230" i="3"/>
  <c r="D231" i="3"/>
  <c r="H231" i="3" s="1"/>
  <c r="S309" i="3" l="1"/>
  <c r="T309" i="3" s="1"/>
  <c r="N310" i="3"/>
  <c r="O310" i="3" s="1"/>
  <c r="Q310" i="3" s="1"/>
  <c r="R309" i="3"/>
  <c r="J230" i="3"/>
  <c r="E231" i="3"/>
  <c r="G231" i="3" s="1"/>
  <c r="R310" i="3" l="1"/>
  <c r="N311" i="3"/>
  <c r="O311" i="3" s="1"/>
  <c r="Q311" i="3" s="1"/>
  <c r="S310" i="3"/>
  <c r="T310" i="3" s="1"/>
  <c r="I231" i="3"/>
  <c r="D232" i="3"/>
  <c r="H232" i="3" s="1"/>
  <c r="N312" i="3" l="1"/>
  <c r="O312" i="3" s="1"/>
  <c r="Q312" i="3" s="1"/>
  <c r="S311" i="3"/>
  <c r="R311" i="3"/>
  <c r="J231" i="3"/>
  <c r="E232" i="3"/>
  <c r="G232" i="3" s="1"/>
  <c r="R312" i="3" l="1"/>
  <c r="S312" i="3"/>
  <c r="N313" i="3"/>
  <c r="O313" i="3" s="1"/>
  <c r="Q313" i="3" s="1"/>
  <c r="T311" i="3"/>
  <c r="I232" i="3"/>
  <c r="D233" i="3"/>
  <c r="H233" i="3" s="1"/>
  <c r="N314" i="3" l="1"/>
  <c r="O314" i="3" s="1"/>
  <c r="Q314" i="3" s="1"/>
  <c r="S313" i="3"/>
  <c r="T313" i="3" s="1"/>
  <c r="T312" i="3"/>
  <c r="R313" i="3"/>
  <c r="J232" i="3"/>
  <c r="E233" i="3"/>
  <c r="G233" i="3" s="1"/>
  <c r="R314" i="3" l="1"/>
  <c r="N315" i="3"/>
  <c r="O315" i="3" s="1"/>
  <c r="Q315" i="3" s="1"/>
  <c r="S314" i="3"/>
  <c r="T314" i="3" s="1"/>
  <c r="D234" i="3"/>
  <c r="H234" i="3" s="1"/>
  <c r="I233" i="3"/>
  <c r="S315" i="3" l="1"/>
  <c r="N316" i="3"/>
  <c r="O316" i="3" s="1"/>
  <c r="Q316" i="3" s="1"/>
  <c r="R315" i="3"/>
  <c r="E234" i="3"/>
  <c r="G234" i="3" s="1"/>
  <c r="J233" i="3"/>
  <c r="R316" i="3" l="1"/>
  <c r="N317" i="3"/>
  <c r="O317" i="3" s="1"/>
  <c r="Q317" i="3" s="1"/>
  <c r="S316" i="3"/>
  <c r="T316" i="3" s="1"/>
  <c r="T315" i="3"/>
  <c r="I234" i="3"/>
  <c r="D235" i="3"/>
  <c r="H235" i="3" s="1"/>
  <c r="N318" i="3" l="1"/>
  <c r="O318" i="3" s="1"/>
  <c r="Q318" i="3" s="1"/>
  <c r="S317" i="3"/>
  <c r="R317" i="3"/>
  <c r="R318" i="3" s="1"/>
  <c r="J234" i="3"/>
  <c r="E235" i="3"/>
  <c r="G235" i="3" s="1"/>
  <c r="N319" i="3" l="1"/>
  <c r="O319" i="3" s="1"/>
  <c r="Q319" i="3" s="1"/>
  <c r="S318" i="3"/>
  <c r="T317" i="3"/>
  <c r="D236" i="3"/>
  <c r="H236" i="3" s="1"/>
  <c r="I235" i="3"/>
  <c r="N320" i="3" l="1"/>
  <c r="O320" i="3" s="1"/>
  <c r="Q320" i="3" s="1"/>
  <c r="S319" i="3"/>
  <c r="T318" i="3"/>
  <c r="R319" i="3"/>
  <c r="E236" i="3"/>
  <c r="G236" i="3" s="1"/>
  <c r="J235" i="3"/>
  <c r="R320" i="3" l="1"/>
  <c r="N321" i="3"/>
  <c r="O321" i="3" s="1"/>
  <c r="Q321" i="3" s="1"/>
  <c r="S320" i="3"/>
  <c r="T319" i="3"/>
  <c r="I236" i="3"/>
  <c r="D237" i="3"/>
  <c r="H237" i="3" s="1"/>
  <c r="N322" i="3" l="1"/>
  <c r="O322" i="3" s="1"/>
  <c r="Q322" i="3" s="1"/>
  <c r="S321" i="3"/>
  <c r="T320" i="3"/>
  <c r="R321" i="3"/>
  <c r="E237" i="3"/>
  <c r="G237" i="3" s="1"/>
  <c r="J236" i="3"/>
  <c r="R322" i="3" l="1"/>
  <c r="S322" i="3"/>
  <c r="T322" i="3" s="1"/>
  <c r="N323" i="3"/>
  <c r="O323" i="3" s="1"/>
  <c r="Q323" i="3" s="1"/>
  <c r="T321" i="3"/>
  <c r="D238" i="3"/>
  <c r="H238" i="3" s="1"/>
  <c r="I237" i="3"/>
  <c r="S323" i="3" l="1"/>
  <c r="N324" i="3"/>
  <c r="O324" i="3" s="1"/>
  <c r="Q324" i="3" s="1"/>
  <c r="R323" i="3"/>
  <c r="J237" i="3"/>
  <c r="E238" i="3"/>
  <c r="G238" i="3" s="1"/>
  <c r="R324" i="3" l="1"/>
  <c r="S324" i="3"/>
  <c r="T324" i="3" s="1"/>
  <c r="N325" i="3"/>
  <c r="O325" i="3" s="1"/>
  <c r="Q325" i="3" s="1"/>
  <c r="T323" i="3"/>
  <c r="D239" i="3"/>
  <c r="H239" i="3" s="1"/>
  <c r="I238" i="3"/>
  <c r="S325" i="3" l="1"/>
  <c r="T325" i="3" s="1"/>
  <c r="N326" i="3"/>
  <c r="O326" i="3" s="1"/>
  <c r="Q326" i="3" s="1"/>
  <c r="E239" i="3"/>
  <c r="G239" i="3" s="1"/>
  <c r="D240" i="3" s="1"/>
  <c r="E240" i="3" s="1"/>
  <c r="G240" i="3" s="1"/>
  <c r="R325" i="3"/>
  <c r="J238" i="3"/>
  <c r="R326" i="3" l="1"/>
  <c r="N327" i="3"/>
  <c r="O327" i="3" s="1"/>
  <c r="Q327" i="3" s="1"/>
  <c r="S326" i="3"/>
  <c r="T326" i="3" s="1"/>
  <c r="I239" i="3"/>
  <c r="J239" i="3" s="1"/>
  <c r="I240" i="3"/>
  <c r="D241" i="3"/>
  <c r="E241" i="3" s="1"/>
  <c r="G241" i="3" s="1"/>
  <c r="H240" i="3"/>
  <c r="N328" i="3" l="1"/>
  <c r="O328" i="3" s="1"/>
  <c r="Q328" i="3" s="1"/>
  <c r="S327" i="3"/>
  <c r="T327" i="3" s="1"/>
  <c r="R327" i="3"/>
  <c r="D242" i="3"/>
  <c r="E242" i="3" s="1"/>
  <c r="G242" i="3" s="1"/>
  <c r="I241" i="3"/>
  <c r="H241" i="3"/>
  <c r="J240" i="3"/>
  <c r="R328" i="3" l="1"/>
  <c r="S328" i="3"/>
  <c r="N329" i="3"/>
  <c r="O329" i="3" s="1"/>
  <c r="Q329" i="3" s="1"/>
  <c r="D243" i="3"/>
  <c r="E243" i="3" s="1"/>
  <c r="G243" i="3" s="1"/>
  <c r="I242" i="3"/>
  <c r="H242" i="3"/>
  <c r="J241" i="3"/>
  <c r="N330" i="3" l="1"/>
  <c r="O330" i="3" s="1"/>
  <c r="Q330" i="3" s="1"/>
  <c r="S329" i="3"/>
  <c r="T329" i="3" s="1"/>
  <c r="T328" i="3"/>
  <c r="R329" i="3"/>
  <c r="I243" i="3"/>
  <c r="J243" i="3" s="1"/>
  <c r="D244" i="3"/>
  <c r="E244" i="3" s="1"/>
  <c r="G244" i="3" s="1"/>
  <c r="H243" i="3"/>
  <c r="J242" i="3"/>
  <c r="R330" i="3" l="1"/>
  <c r="N331" i="3"/>
  <c r="O331" i="3" s="1"/>
  <c r="Q331" i="3" s="1"/>
  <c r="S330" i="3"/>
  <c r="T330" i="3" s="1"/>
  <c r="I244" i="3"/>
  <c r="J244" i="3" s="1"/>
  <c r="D245" i="3"/>
  <c r="E245" i="3" s="1"/>
  <c r="G245" i="3" s="1"/>
  <c r="H244" i="3"/>
  <c r="N332" i="3" l="1"/>
  <c r="O332" i="3" s="1"/>
  <c r="Q332" i="3" s="1"/>
  <c r="S331" i="3"/>
  <c r="R331" i="3"/>
  <c r="R332" i="3" s="1"/>
  <c r="D246" i="3"/>
  <c r="E246" i="3" s="1"/>
  <c r="G246" i="3" s="1"/>
  <c r="I245" i="3"/>
  <c r="J245" i="3" s="1"/>
  <c r="H245" i="3"/>
  <c r="S332" i="3" l="1"/>
  <c r="N333" i="3"/>
  <c r="O333" i="3" s="1"/>
  <c r="Q333" i="3" s="1"/>
  <c r="T331" i="3"/>
  <c r="I246" i="3"/>
  <c r="J246" i="3" s="1"/>
  <c r="D247" i="3"/>
  <c r="E247" i="3" s="1"/>
  <c r="G247" i="3" s="1"/>
  <c r="H246" i="3"/>
  <c r="S333" i="3" l="1"/>
  <c r="T333" i="3" s="1"/>
  <c r="N334" i="3"/>
  <c r="O334" i="3" s="1"/>
  <c r="Q334" i="3" s="1"/>
  <c r="T332" i="3"/>
  <c r="R333" i="3"/>
  <c r="D248" i="3"/>
  <c r="E248" i="3" s="1"/>
  <c r="G248" i="3" s="1"/>
  <c r="I247" i="3"/>
  <c r="J247" i="3" s="1"/>
  <c r="H247" i="3"/>
  <c r="R334" i="3" l="1"/>
  <c r="S334" i="3"/>
  <c r="T334" i="3" s="1"/>
  <c r="N335" i="3"/>
  <c r="O335" i="3" s="1"/>
  <c r="Q335" i="3" s="1"/>
  <c r="I248" i="3"/>
  <c r="J248" i="3" s="1"/>
  <c r="D249" i="3"/>
  <c r="E249" i="3" s="1"/>
  <c r="G249" i="3" s="1"/>
  <c r="H248" i="3"/>
  <c r="R335" i="3" l="1"/>
  <c r="S335" i="3"/>
  <c r="T335" i="3" s="1"/>
  <c r="N336" i="3"/>
  <c r="O336" i="3" s="1"/>
  <c r="Q336" i="3" s="1"/>
  <c r="D250" i="3"/>
  <c r="E250" i="3" s="1"/>
  <c r="G250" i="3" s="1"/>
  <c r="I249" i="3"/>
  <c r="J249" i="3" s="1"/>
  <c r="H249" i="3"/>
  <c r="N337" i="3" l="1"/>
  <c r="O337" i="3" s="1"/>
  <c r="Q337" i="3" s="1"/>
  <c r="S336" i="3"/>
  <c r="T336" i="3" s="1"/>
  <c r="R336" i="3"/>
  <c r="H250" i="3"/>
  <c r="I250" i="3"/>
  <c r="J250" i="3" s="1"/>
  <c r="D251" i="3"/>
  <c r="E251" i="3" s="1"/>
  <c r="G251" i="3" s="1"/>
  <c r="R337" i="3" l="1"/>
  <c r="S337" i="3"/>
  <c r="N338" i="3"/>
  <c r="H251" i="3"/>
  <c r="D252" i="3"/>
  <c r="E252" i="3" s="1"/>
  <c r="G252" i="3" s="1"/>
  <c r="I251" i="3"/>
  <c r="J251" i="3" s="1"/>
  <c r="R338" i="3" l="1"/>
  <c r="O338" i="3"/>
  <c r="Q338" i="3" s="1"/>
  <c r="T337" i="3"/>
  <c r="H252" i="3"/>
  <c r="I252" i="3"/>
  <c r="J252" i="3" s="1"/>
  <c r="D253" i="3"/>
  <c r="E253" i="3" s="1"/>
  <c r="G253" i="3" s="1"/>
  <c r="S338" i="3" l="1"/>
  <c r="N339" i="3"/>
  <c r="H253" i="3"/>
  <c r="D254" i="3"/>
  <c r="E254" i="3" s="1"/>
  <c r="G254" i="3" s="1"/>
  <c r="I253" i="3"/>
  <c r="O339" i="3" l="1"/>
  <c r="Q339" i="3" s="1"/>
  <c r="R339" i="3"/>
  <c r="T338" i="3"/>
  <c r="H254" i="3"/>
  <c r="D255" i="3"/>
  <c r="E255" i="3" s="1"/>
  <c r="G255" i="3" s="1"/>
  <c r="I254" i="3"/>
  <c r="J253" i="3"/>
  <c r="S339" i="3" l="1"/>
  <c r="N340" i="3"/>
  <c r="O340" i="3" s="1"/>
  <c r="Q340" i="3" s="1"/>
  <c r="H255" i="3"/>
  <c r="I255" i="3"/>
  <c r="D256" i="3"/>
  <c r="J254" i="3"/>
  <c r="S340" i="3" l="1"/>
  <c r="T340" i="3" s="1"/>
  <c r="N341" i="3"/>
  <c r="O341" i="3" s="1"/>
  <c r="Q341" i="3" s="1"/>
  <c r="T339" i="3"/>
  <c r="R340" i="3"/>
  <c r="R341" i="3" s="1"/>
  <c r="H256" i="3"/>
  <c r="J255" i="3"/>
  <c r="E256" i="3"/>
  <c r="G256" i="3" s="1"/>
  <c r="S341" i="3" l="1"/>
  <c r="N342" i="3"/>
  <c r="R342" i="3" s="1"/>
  <c r="O342" i="3"/>
  <c r="Q342" i="3" s="1"/>
  <c r="T341" i="3"/>
  <c r="I256" i="3"/>
  <c r="D257" i="3"/>
  <c r="H257" i="3" s="1"/>
  <c r="N343" i="3" l="1"/>
  <c r="O343" i="3" s="1"/>
  <c r="Q343" i="3" s="1"/>
  <c r="S342" i="3"/>
  <c r="T342" i="3" s="1"/>
  <c r="J256" i="3"/>
  <c r="E257" i="3"/>
  <c r="G257" i="3" s="1"/>
  <c r="N344" i="3" l="1"/>
  <c r="O344" i="3" s="1"/>
  <c r="Q344" i="3" s="1"/>
  <c r="S343" i="3"/>
  <c r="R343" i="3"/>
  <c r="D258" i="3"/>
  <c r="H258" i="3" s="1"/>
  <c r="I257" i="3"/>
  <c r="R344" i="3" l="1"/>
  <c r="N345" i="3"/>
  <c r="O345" i="3" s="1"/>
  <c r="Q345" i="3" s="1"/>
  <c r="S344" i="3"/>
  <c r="T343" i="3"/>
  <c r="J257" i="3"/>
  <c r="E258" i="3"/>
  <c r="G258" i="3" s="1"/>
  <c r="N346" i="3" l="1"/>
  <c r="O346" i="3" s="1"/>
  <c r="Q346" i="3" s="1"/>
  <c r="S345" i="3"/>
  <c r="T344" i="3"/>
  <c r="R345" i="3"/>
  <c r="D259" i="3"/>
  <c r="H259" i="3" s="1"/>
  <c r="I258" i="3"/>
  <c r="N347" i="3" l="1"/>
  <c r="S346" i="3"/>
  <c r="O347" i="3"/>
  <c r="Q347" i="3" s="1"/>
  <c r="T346" i="3"/>
  <c r="R346" i="3"/>
  <c r="T345" i="3"/>
  <c r="E259" i="3"/>
  <c r="G259" i="3" s="1"/>
  <c r="J258" i="3"/>
  <c r="S347" i="3" l="1"/>
  <c r="N348" i="3"/>
  <c r="O348" i="3"/>
  <c r="Q348" i="3" s="1"/>
  <c r="T347" i="3"/>
  <c r="R347" i="3"/>
  <c r="I259" i="3"/>
  <c r="D260" i="3"/>
  <c r="H260" i="3" s="1"/>
  <c r="S348" i="3" l="1"/>
  <c r="T348" i="3" s="1"/>
  <c r="N349" i="3"/>
  <c r="O349" i="3" s="1"/>
  <c r="Q349" i="3" s="1"/>
  <c r="R348" i="3"/>
  <c r="E260" i="3"/>
  <c r="G260" i="3" s="1"/>
  <c r="I260" i="3" s="1"/>
  <c r="J260" i="3" s="1"/>
  <c r="J259" i="3"/>
  <c r="S349" i="3" l="1"/>
  <c r="T349" i="3" s="1"/>
  <c r="N350" i="3"/>
  <c r="O350" i="3" s="1"/>
  <c r="Q350" i="3" s="1"/>
  <c r="R349" i="3"/>
  <c r="D261" i="3"/>
  <c r="E261" i="3" s="1"/>
  <c r="G261" i="3" s="1"/>
  <c r="I261" i="3" s="1"/>
  <c r="J261" i="3" s="1"/>
  <c r="S350" i="3" l="1"/>
  <c r="T350" i="3" s="1"/>
  <c r="N351" i="3"/>
  <c r="O351" i="3" s="1"/>
  <c r="Q351" i="3" s="1"/>
  <c r="R350" i="3"/>
  <c r="H261" i="3"/>
  <c r="D262" i="3"/>
  <c r="E262" i="3" s="1"/>
  <c r="G262" i="3" s="1"/>
  <c r="I262" i="3" s="1"/>
  <c r="J262" i="3" s="1"/>
  <c r="R351" i="3" l="1"/>
  <c r="S351" i="3"/>
  <c r="N352" i="3"/>
  <c r="O352" i="3" s="1"/>
  <c r="Q352" i="3" s="1"/>
  <c r="T351" i="3"/>
  <c r="D263" i="3"/>
  <c r="E263" i="3" s="1"/>
  <c r="G263" i="3" s="1"/>
  <c r="I263" i="3" s="1"/>
  <c r="J263" i="3" s="1"/>
  <c r="H262" i="3"/>
  <c r="N353" i="3" l="1"/>
  <c r="O353" i="3" s="1"/>
  <c r="Q353" i="3" s="1"/>
  <c r="S352" i="3"/>
  <c r="T352" i="3" s="1"/>
  <c r="R352" i="3"/>
  <c r="R353" i="3" s="1"/>
  <c r="D264" i="3"/>
  <c r="E264" i="3" s="1"/>
  <c r="G264" i="3" s="1"/>
  <c r="I264" i="3" s="1"/>
  <c r="J264" i="3" s="1"/>
  <c r="H263" i="3"/>
  <c r="H264" i="3" s="1"/>
  <c r="D265" i="3" l="1"/>
  <c r="E265" i="3" s="1"/>
  <c r="G265" i="3" s="1"/>
  <c r="N354" i="3"/>
  <c r="O354" i="3" s="1"/>
  <c r="Q354" i="3" s="1"/>
  <c r="S353" i="3"/>
  <c r="H265" i="3"/>
  <c r="D266" i="3"/>
  <c r="E266" i="3" s="1"/>
  <c r="G266" i="3" s="1"/>
  <c r="I265" i="3"/>
  <c r="J265" i="3" s="1"/>
  <c r="S354" i="3" l="1"/>
  <c r="N355" i="3"/>
  <c r="O355" i="3" s="1"/>
  <c r="Q355" i="3" s="1"/>
  <c r="T353" i="3"/>
  <c r="R354" i="3"/>
  <c r="H266" i="3"/>
  <c r="D267" i="3"/>
  <c r="E267" i="3" s="1"/>
  <c r="G267" i="3" s="1"/>
  <c r="I266" i="3"/>
  <c r="R355" i="3" l="1"/>
  <c r="N356" i="3"/>
  <c r="O356" i="3" s="1"/>
  <c r="Q356" i="3" s="1"/>
  <c r="S355" i="3"/>
  <c r="T355" i="3" s="1"/>
  <c r="T354" i="3"/>
  <c r="H267" i="3"/>
  <c r="D268" i="3"/>
  <c r="E268" i="3" s="1"/>
  <c r="G268" i="3" s="1"/>
  <c r="I267" i="3"/>
  <c r="J266" i="3"/>
  <c r="N357" i="3" l="1"/>
  <c r="O357" i="3" s="1"/>
  <c r="Q357" i="3" s="1"/>
  <c r="S356" i="3"/>
  <c r="R356" i="3"/>
  <c r="H268" i="3"/>
  <c r="I268" i="3"/>
  <c r="J268" i="3" s="1"/>
  <c r="D269" i="3"/>
  <c r="E269" i="3" s="1"/>
  <c r="G269" i="3" s="1"/>
  <c r="J267" i="3"/>
  <c r="R357" i="3" l="1"/>
  <c r="S357" i="3"/>
  <c r="N358" i="3"/>
  <c r="T356" i="3"/>
  <c r="H269" i="3"/>
  <c r="I269" i="3"/>
  <c r="D270" i="3"/>
  <c r="E270" i="3" s="1"/>
  <c r="G270" i="3" s="1"/>
  <c r="R358" i="3" l="1"/>
  <c r="O358" i="3"/>
  <c r="Q358" i="3" s="1"/>
  <c r="S358" i="3" s="1"/>
  <c r="T358" i="3" s="1"/>
  <c r="T357" i="3"/>
  <c r="H270" i="3"/>
  <c r="D271" i="3"/>
  <c r="I270" i="3"/>
  <c r="J269" i="3"/>
  <c r="N359" i="3" l="1"/>
  <c r="O359" i="3" s="1"/>
  <c r="Q359" i="3" s="1"/>
  <c r="S359" i="3" s="1"/>
  <c r="H271" i="3"/>
  <c r="E271" i="3"/>
  <c r="G271" i="3" s="1"/>
  <c r="J270" i="3"/>
  <c r="R359" i="3" l="1"/>
  <c r="N360" i="3"/>
  <c r="O360" i="3" s="1"/>
  <c r="Q360" i="3" s="1"/>
  <c r="N361" i="3" s="1"/>
  <c r="O361" i="3" s="1"/>
  <c r="Q361" i="3" s="1"/>
  <c r="R360" i="3"/>
  <c r="S360" i="3"/>
  <c r="T360" i="3" s="1"/>
  <c r="T359" i="3"/>
  <c r="D272" i="3"/>
  <c r="H272" i="3" s="1"/>
  <c r="I271" i="3"/>
  <c r="N362" i="3" l="1"/>
  <c r="O362" i="3" s="1"/>
  <c r="Q362" i="3" s="1"/>
  <c r="S361" i="3"/>
  <c r="R361" i="3"/>
  <c r="J271" i="3"/>
  <c r="E272" i="3"/>
  <c r="G272" i="3" s="1"/>
  <c r="R362" i="3" l="1"/>
  <c r="N363" i="3"/>
  <c r="S362" i="3"/>
  <c r="T362" i="3" s="1"/>
  <c r="T361" i="3"/>
  <c r="D273" i="3"/>
  <c r="H273" i="3" s="1"/>
  <c r="I272" i="3"/>
  <c r="R363" i="3" l="1"/>
  <c r="O363" i="3"/>
  <c r="Q363" i="3" s="1"/>
  <c r="N364" i="3" s="1"/>
  <c r="O364" i="3" s="1"/>
  <c r="Q364" i="3" s="1"/>
  <c r="E273" i="3"/>
  <c r="G273" i="3" s="1"/>
  <c r="I273" i="3" s="1"/>
  <c r="J273" i="3" s="1"/>
  <c r="J272" i="3"/>
  <c r="S363" i="3" l="1"/>
  <c r="T363" i="3" s="1"/>
  <c r="N365" i="3"/>
  <c r="O365" i="3" s="1"/>
  <c r="Q365" i="3" s="1"/>
  <c r="S364" i="3"/>
  <c r="R364" i="3"/>
  <c r="D274" i="3"/>
  <c r="E274" i="3" s="1"/>
  <c r="G274" i="3" s="1"/>
  <c r="D275" i="3" s="1"/>
  <c r="R365" i="3" l="1"/>
  <c r="S365" i="3"/>
  <c r="N366" i="3"/>
  <c r="O366" i="3" s="1"/>
  <c r="Q366" i="3" s="1"/>
  <c r="T364" i="3"/>
  <c r="I274" i="3"/>
  <c r="J274" i="3" s="1"/>
  <c r="H274" i="3"/>
  <c r="H275" i="3" s="1"/>
  <c r="E275" i="3"/>
  <c r="G275" i="3" s="1"/>
  <c r="R366" i="3" l="1"/>
  <c r="N367" i="3"/>
  <c r="O367" i="3" s="1"/>
  <c r="Q367" i="3" s="1"/>
  <c r="S366" i="3"/>
  <c r="T366" i="3" s="1"/>
  <c r="T365" i="3"/>
  <c r="D276" i="3"/>
  <c r="H276" i="3" s="1"/>
  <c r="I275" i="3"/>
  <c r="S367" i="3" l="1"/>
  <c r="N368" i="3"/>
  <c r="O368" i="3" s="1"/>
  <c r="Q368" i="3" s="1"/>
  <c r="R367" i="3"/>
  <c r="R368" i="3" s="1"/>
  <c r="E276" i="3"/>
  <c r="G276" i="3" s="1"/>
  <c r="J275" i="3"/>
  <c r="N369" i="3" l="1"/>
  <c r="O369" i="3" s="1"/>
  <c r="Q369" i="3" s="1"/>
  <c r="S368" i="3"/>
  <c r="T368" i="3" s="1"/>
  <c r="T367" i="3"/>
  <c r="D277" i="3"/>
  <c r="H277" i="3" s="1"/>
  <c r="I276" i="3"/>
  <c r="N370" i="3" l="1"/>
  <c r="S369" i="3"/>
  <c r="O370" i="3"/>
  <c r="Q370" i="3" s="1"/>
  <c r="R369" i="3"/>
  <c r="E277" i="3"/>
  <c r="G277" i="3" s="1"/>
  <c r="I277" i="3" s="1"/>
  <c r="J277" i="3" s="1"/>
  <c r="J276" i="3"/>
  <c r="N371" i="3" l="1"/>
  <c r="O371" i="3" s="1"/>
  <c r="Q371" i="3" s="1"/>
  <c r="S370" i="3"/>
  <c r="T370" i="3" s="1"/>
  <c r="T369" i="3"/>
  <c r="R370" i="3"/>
  <c r="D278" i="3"/>
  <c r="H278" i="3" s="1"/>
  <c r="R371" i="3" l="1"/>
  <c r="N372" i="3"/>
  <c r="O372" i="3" s="1"/>
  <c r="Q372" i="3" s="1"/>
  <c r="S372" i="3" s="1"/>
  <c r="S371" i="3"/>
  <c r="E278" i="3"/>
  <c r="G278" i="3" s="1"/>
  <c r="I278" i="3" s="1"/>
  <c r="R372" i="3" l="1"/>
  <c r="T372" i="3"/>
  <c r="M9" i="3" s="1"/>
  <c r="P25" i="2" s="1"/>
  <c r="P21" i="2" s="1"/>
  <c r="T371" i="3"/>
  <c r="D279" i="3"/>
  <c r="H279" i="3" s="1"/>
  <c r="J278" i="3"/>
  <c r="E279" i="3" l="1"/>
  <c r="G279" i="3" s="1"/>
  <c r="D280" i="3" s="1"/>
  <c r="H280" i="3" s="1"/>
  <c r="I279" i="3" l="1"/>
  <c r="J279" i="3" s="1"/>
  <c r="E280" i="3"/>
  <c r="G280" i="3" s="1"/>
  <c r="I280" i="3" l="1"/>
  <c r="D281" i="3"/>
  <c r="H281" i="3" s="1"/>
  <c r="E281" i="3" l="1"/>
  <c r="G281" i="3" s="1"/>
  <c r="J280" i="3"/>
  <c r="D282" i="3" l="1"/>
  <c r="H282" i="3" s="1"/>
  <c r="I281" i="3"/>
  <c r="E282" i="3" l="1"/>
  <c r="G282" i="3" s="1"/>
  <c r="J281" i="3"/>
  <c r="I282" i="3" l="1"/>
  <c r="D283" i="3"/>
  <c r="H283" i="3" s="1"/>
  <c r="J282" i="3" l="1"/>
  <c r="E283" i="3"/>
  <c r="G283" i="3" s="1"/>
  <c r="D284" i="3" l="1"/>
  <c r="H284" i="3" s="1"/>
  <c r="I283" i="3"/>
  <c r="J283" i="3" l="1"/>
  <c r="E284" i="3"/>
  <c r="G284" i="3" s="1"/>
  <c r="D285" i="3" l="1"/>
  <c r="H285" i="3" s="1"/>
  <c r="I284" i="3"/>
  <c r="J284" i="3" l="1"/>
  <c r="E285" i="3"/>
  <c r="G285" i="3" s="1"/>
  <c r="I285" i="3" l="1"/>
  <c r="D286" i="3"/>
  <c r="H286" i="3" s="1"/>
  <c r="J285" i="3" l="1"/>
  <c r="E286" i="3"/>
  <c r="G286" i="3" s="1"/>
  <c r="I286" i="3" l="1"/>
  <c r="D287" i="3"/>
  <c r="H287" i="3" s="1"/>
  <c r="E287" i="3" l="1"/>
  <c r="G287" i="3" s="1"/>
  <c r="J286" i="3"/>
  <c r="D288" i="3" l="1"/>
  <c r="H288" i="3" s="1"/>
  <c r="I287" i="3"/>
  <c r="J287" i="3" l="1"/>
  <c r="E288" i="3"/>
  <c r="G288" i="3" s="1"/>
  <c r="I288" i="3" l="1"/>
  <c r="D289" i="3"/>
  <c r="H289" i="3" s="1"/>
  <c r="E289" i="3" l="1"/>
  <c r="G289" i="3" s="1"/>
  <c r="J288" i="3"/>
  <c r="I289" i="3" l="1"/>
  <c r="D290" i="3"/>
  <c r="H290" i="3" s="1"/>
  <c r="J289" i="3" l="1"/>
  <c r="E290" i="3"/>
  <c r="G290" i="3" s="1"/>
  <c r="I290" i="3" l="1"/>
  <c r="D291" i="3"/>
  <c r="H291" i="3" s="1"/>
  <c r="E291" i="3" l="1"/>
  <c r="G291" i="3" s="1"/>
  <c r="J290" i="3"/>
  <c r="D292" i="3" l="1"/>
  <c r="H292" i="3" s="1"/>
  <c r="I291" i="3"/>
  <c r="J291" i="3" l="1"/>
  <c r="E292" i="3"/>
  <c r="G292" i="3" s="1"/>
  <c r="D293" i="3" l="1"/>
  <c r="H293" i="3" s="1"/>
  <c r="I292" i="3"/>
  <c r="E293" i="3" l="1"/>
  <c r="G293" i="3" s="1"/>
  <c r="D294" i="3" s="1"/>
  <c r="J292" i="3"/>
  <c r="I293" i="3" l="1"/>
  <c r="J293" i="3" s="1"/>
  <c r="H294" i="3"/>
  <c r="E294" i="3"/>
  <c r="G294" i="3" s="1"/>
  <c r="I294" i="3" s="1"/>
  <c r="J294" i="3" l="1"/>
  <c r="D295" i="3"/>
  <c r="E295" i="3" s="1"/>
  <c r="G295" i="3" s="1"/>
  <c r="I295" i="3" s="1"/>
  <c r="D296" i="3" l="1"/>
  <c r="E296" i="3" s="1"/>
  <c r="G296" i="3" s="1"/>
  <c r="D297" i="3" s="1"/>
  <c r="E297" i="3" s="1"/>
  <c r="G297" i="3" s="1"/>
  <c r="H295" i="3"/>
  <c r="J295" i="3"/>
  <c r="I296" i="3" l="1"/>
  <c r="J296" i="3" s="1"/>
  <c r="H296" i="3"/>
  <c r="H297" i="3" s="1"/>
  <c r="D298" i="3"/>
  <c r="E298" i="3" s="1"/>
  <c r="G298" i="3" s="1"/>
  <c r="I297" i="3"/>
  <c r="H298" i="3" l="1"/>
  <c r="I298" i="3"/>
  <c r="D299" i="3"/>
  <c r="J297" i="3"/>
  <c r="H299" i="3" l="1"/>
  <c r="E299" i="3"/>
  <c r="G299" i="3" s="1"/>
  <c r="J298" i="3"/>
  <c r="D300" i="3" l="1"/>
  <c r="H300" i="3" s="1"/>
  <c r="I299" i="3"/>
  <c r="E300" i="3" l="1"/>
  <c r="G300" i="3" s="1"/>
  <c r="J299" i="3"/>
  <c r="I300" i="3" l="1"/>
  <c r="D301" i="3"/>
  <c r="H301" i="3" s="1"/>
  <c r="E301" i="3" l="1"/>
  <c r="G301" i="3" s="1"/>
  <c r="J300" i="3"/>
  <c r="D302" i="3" l="1"/>
  <c r="H302" i="3" s="1"/>
  <c r="I301" i="3"/>
  <c r="E302" i="3" l="1"/>
  <c r="G302" i="3" s="1"/>
  <c r="J301" i="3"/>
  <c r="I302" i="3" l="1"/>
  <c r="D303" i="3"/>
  <c r="H303" i="3" s="1"/>
  <c r="E303" i="3" l="1"/>
  <c r="G303" i="3" s="1"/>
  <c r="J302" i="3"/>
  <c r="D304" i="3" l="1"/>
  <c r="H304" i="3" s="1"/>
  <c r="I303" i="3"/>
  <c r="J303" i="3" l="1"/>
  <c r="E304" i="3"/>
  <c r="G304" i="3" s="1"/>
  <c r="I304" i="3" l="1"/>
  <c r="D305" i="3"/>
  <c r="H305" i="3" s="1"/>
  <c r="E305" i="3" l="1"/>
  <c r="G305" i="3" s="1"/>
  <c r="D306" i="3" s="1"/>
  <c r="H306" i="3" s="1"/>
  <c r="J304" i="3"/>
  <c r="I305" i="3" l="1"/>
  <c r="J305" i="3" s="1"/>
  <c r="E306" i="3"/>
  <c r="G306" i="3" s="1"/>
  <c r="I306" i="3" l="1"/>
  <c r="D307" i="3"/>
  <c r="H307" i="3" s="1"/>
  <c r="J306" i="3" l="1"/>
  <c r="E307" i="3"/>
  <c r="G307" i="3" s="1"/>
  <c r="D308" i="3" l="1"/>
  <c r="H308" i="3" s="1"/>
  <c r="I307" i="3"/>
  <c r="E308" i="3" l="1"/>
  <c r="G308" i="3" s="1"/>
  <c r="J307" i="3"/>
  <c r="D309" i="3" l="1"/>
  <c r="H309" i="3" s="1"/>
  <c r="I308" i="3"/>
  <c r="E309" i="3" l="1"/>
  <c r="G309" i="3" s="1"/>
  <c r="J308" i="3"/>
  <c r="I309" i="3" l="1"/>
  <c r="D310" i="3"/>
  <c r="H310" i="3" s="1"/>
  <c r="J309" i="3" l="1"/>
  <c r="E310" i="3"/>
  <c r="G310" i="3" s="1"/>
  <c r="I310" i="3" l="1"/>
  <c r="D311" i="3"/>
  <c r="H311" i="3" s="1"/>
  <c r="E311" i="3" l="1"/>
  <c r="G311" i="3" s="1"/>
  <c r="I311" i="3" s="1"/>
  <c r="J311" i="3" s="1"/>
  <c r="J310" i="3"/>
  <c r="D312" i="3" l="1"/>
  <c r="E312" i="3" s="1"/>
  <c r="G312" i="3" s="1"/>
  <c r="H312" i="3"/>
  <c r="I312" i="3"/>
  <c r="D313" i="3"/>
  <c r="E313" i="3" s="1"/>
  <c r="G313" i="3" s="1"/>
  <c r="J312" i="3"/>
  <c r="H313" i="3" l="1"/>
  <c r="I313" i="3"/>
  <c r="J313" i="3" s="1"/>
  <c r="D314" i="3"/>
  <c r="E314" i="3" s="1"/>
  <c r="G314" i="3" s="1"/>
  <c r="I314" i="3" l="1"/>
  <c r="J314" i="3" s="1"/>
  <c r="D315" i="3"/>
  <c r="E315" i="3" s="1"/>
  <c r="G315" i="3" s="1"/>
  <c r="H314" i="3"/>
  <c r="I315" i="3" l="1"/>
  <c r="J315" i="3" s="1"/>
  <c r="D316" i="3"/>
  <c r="E316" i="3" s="1"/>
  <c r="G316" i="3" s="1"/>
  <c r="H315" i="3"/>
  <c r="I316" i="3" l="1"/>
  <c r="J316" i="3" s="1"/>
  <c r="D317" i="3"/>
  <c r="E317" i="3" s="1"/>
  <c r="G317" i="3" s="1"/>
  <c r="H316" i="3"/>
  <c r="H317" i="3" l="1"/>
  <c r="I317" i="3"/>
  <c r="J317" i="3" s="1"/>
  <c r="D318" i="3"/>
  <c r="E318" i="3" s="1"/>
  <c r="G318" i="3" s="1"/>
  <c r="I318" i="3" l="1"/>
  <c r="J318" i="3" s="1"/>
  <c r="D319" i="3"/>
  <c r="E319" i="3" s="1"/>
  <c r="G319" i="3" s="1"/>
  <c r="H318" i="3"/>
  <c r="I319" i="3" l="1"/>
  <c r="D320" i="3"/>
  <c r="E320" i="3" s="1"/>
  <c r="G320" i="3" s="1"/>
  <c r="H319" i="3"/>
  <c r="H320" i="3" l="1"/>
  <c r="I320" i="3"/>
  <c r="J320" i="3" s="1"/>
  <c r="D321" i="3"/>
  <c r="J319" i="3"/>
  <c r="H321" i="3" l="1"/>
  <c r="E321" i="3"/>
  <c r="G321" i="3" s="1"/>
  <c r="I321" i="3" l="1"/>
  <c r="D322" i="3"/>
  <c r="H322" i="3" s="1"/>
  <c r="E322" i="3" l="1"/>
  <c r="G322" i="3" s="1"/>
  <c r="J321" i="3"/>
  <c r="I322" i="3" l="1"/>
  <c r="D323" i="3"/>
  <c r="H323" i="3" s="1"/>
  <c r="E323" i="3" l="1"/>
  <c r="G323" i="3" s="1"/>
  <c r="J322" i="3"/>
  <c r="I323" i="3" l="1"/>
  <c r="D324" i="3"/>
  <c r="H324" i="3" s="1"/>
  <c r="J323" i="3" l="1"/>
  <c r="E324" i="3"/>
  <c r="G324" i="3" s="1"/>
  <c r="I324" i="3" l="1"/>
  <c r="D325" i="3"/>
  <c r="H325" i="3" s="1"/>
  <c r="J324" i="3" l="1"/>
  <c r="E325" i="3"/>
  <c r="G325" i="3" s="1"/>
  <c r="D326" i="3" l="1"/>
  <c r="H326" i="3" s="1"/>
  <c r="I325" i="3"/>
  <c r="J325" i="3" l="1"/>
  <c r="E326" i="3"/>
  <c r="G326" i="3" s="1"/>
  <c r="I326" i="3" l="1"/>
  <c r="D327" i="3"/>
  <c r="H327" i="3" s="1"/>
  <c r="E327" i="3" l="1"/>
  <c r="G327" i="3" s="1"/>
  <c r="J326" i="3"/>
  <c r="D328" i="3" l="1"/>
  <c r="H328" i="3" s="1"/>
  <c r="I327" i="3"/>
  <c r="J327" i="3" l="1"/>
  <c r="E328" i="3"/>
  <c r="G328" i="3" s="1"/>
  <c r="D329" i="3" l="1"/>
  <c r="H329" i="3" s="1"/>
  <c r="I328" i="3"/>
  <c r="J328" i="3" l="1"/>
  <c r="E329" i="3"/>
  <c r="G329" i="3" s="1"/>
  <c r="D330" i="3" l="1"/>
  <c r="H330" i="3" s="1"/>
  <c r="I329" i="3"/>
  <c r="E330" i="3" l="1"/>
  <c r="G330" i="3" s="1"/>
  <c r="I330" i="3" s="1"/>
  <c r="J330" i="3" s="1"/>
  <c r="J329" i="3"/>
  <c r="D331" i="3" l="1"/>
  <c r="E331" i="3" l="1"/>
  <c r="G331" i="3" s="1"/>
  <c r="H331" i="3"/>
  <c r="D332" i="3" l="1"/>
  <c r="I331" i="3"/>
  <c r="J331" i="3" l="1"/>
  <c r="E332" i="3"/>
  <c r="G332" i="3" s="1"/>
  <c r="H332" i="3"/>
  <c r="D333" i="3" l="1"/>
  <c r="E333" i="3" s="1"/>
  <c r="G333" i="3" s="1"/>
  <c r="I332" i="3"/>
  <c r="J332" i="3" l="1"/>
  <c r="D334" i="3"/>
  <c r="E334" i="3" s="1"/>
  <c r="G334" i="3" s="1"/>
  <c r="I333" i="3"/>
  <c r="J333" i="3" s="1"/>
  <c r="H333" i="3"/>
  <c r="H334" i="3" s="1"/>
  <c r="I334" i="3" l="1"/>
  <c r="D335" i="3"/>
  <c r="E335" i="3" s="1"/>
  <c r="G335" i="3" s="1"/>
  <c r="D336" i="3" l="1"/>
  <c r="E336" i="3" s="1"/>
  <c r="G336" i="3" s="1"/>
  <c r="I335" i="3"/>
  <c r="J335" i="3" s="1"/>
  <c r="J334" i="3"/>
  <c r="H335" i="3"/>
  <c r="H336" i="3" l="1"/>
  <c r="D337" i="3"/>
  <c r="E337" i="3" s="1"/>
  <c r="G337" i="3" s="1"/>
  <c r="I336" i="3"/>
  <c r="J336" i="3" s="1"/>
  <c r="D338" i="3" l="1"/>
  <c r="E338" i="3" s="1"/>
  <c r="G338" i="3" s="1"/>
  <c r="I337" i="3"/>
  <c r="H337" i="3"/>
  <c r="H338" i="3" l="1"/>
  <c r="J337" i="3"/>
  <c r="D339" i="3"/>
  <c r="I338" i="3"/>
  <c r="E339" i="3"/>
  <c r="G339" i="3" s="1"/>
  <c r="H339" i="3" l="1"/>
  <c r="I339" i="3"/>
  <c r="J339" i="3" s="1"/>
  <c r="D340" i="3"/>
  <c r="E340" i="3" s="1"/>
  <c r="G340" i="3" s="1"/>
  <c r="J338" i="3"/>
  <c r="H340" i="3" l="1"/>
  <c r="D341" i="3"/>
  <c r="I340" i="3"/>
  <c r="J340" i="3" s="1"/>
  <c r="H341" i="3" l="1"/>
  <c r="E341" i="3"/>
  <c r="G341" i="3" s="1"/>
  <c r="I341" i="3" l="1"/>
  <c r="J341" i="3" s="1"/>
  <c r="D342" i="3"/>
  <c r="H342" i="3" l="1"/>
  <c r="E342" i="3"/>
  <c r="G342" i="3" s="1"/>
  <c r="D343" i="3" l="1"/>
  <c r="E343" i="3" s="1"/>
  <c r="G343" i="3" s="1"/>
  <c r="I342" i="3"/>
  <c r="H343" i="3" l="1"/>
  <c r="J342" i="3"/>
  <c r="D344" i="3"/>
  <c r="E344" i="3" s="1"/>
  <c r="G344" i="3" s="1"/>
  <c r="I343" i="3"/>
  <c r="J343" i="3" s="1"/>
  <c r="H344" i="3" l="1"/>
  <c r="I344" i="3"/>
  <c r="D345" i="3"/>
  <c r="E345" i="3" s="1"/>
  <c r="G345" i="3" s="1"/>
  <c r="I345" i="3" l="1"/>
  <c r="J345" i="3" s="1"/>
  <c r="D346" i="3"/>
  <c r="E346" i="3" s="1"/>
  <c r="G346" i="3" s="1"/>
  <c r="J344" i="3"/>
  <c r="H345" i="3"/>
  <c r="H346" i="3" l="1"/>
  <c r="D347" i="3"/>
  <c r="H347" i="3" s="1"/>
  <c r="I346" i="3"/>
  <c r="J346" i="3" s="1"/>
  <c r="E347" i="3" l="1"/>
  <c r="G347" i="3" s="1"/>
  <c r="I347" i="3" l="1"/>
  <c r="D348" i="3"/>
  <c r="E348" i="3" l="1"/>
  <c r="G348" i="3" s="1"/>
  <c r="H348" i="3"/>
  <c r="J347" i="3"/>
  <c r="D349" i="3" l="1"/>
  <c r="E349" i="3" s="1"/>
  <c r="G349" i="3" s="1"/>
  <c r="I348" i="3"/>
  <c r="J348" i="3" s="1"/>
  <c r="H349" i="3" l="1"/>
  <c r="D350" i="3"/>
  <c r="E350" i="3" s="1"/>
  <c r="G350" i="3" s="1"/>
  <c r="I349" i="3"/>
  <c r="H350" i="3" l="1"/>
  <c r="D351" i="3"/>
  <c r="I350" i="3"/>
  <c r="J350" i="3" s="1"/>
  <c r="J349" i="3"/>
  <c r="H351" i="3" l="1"/>
  <c r="E351" i="3"/>
  <c r="G351" i="3" s="1"/>
  <c r="D352" i="3" l="1"/>
  <c r="H352" i="3" s="1"/>
  <c r="I351" i="3"/>
  <c r="J351" i="3" l="1"/>
  <c r="E352" i="3"/>
  <c r="G352" i="3" s="1"/>
  <c r="D353" i="3" l="1"/>
  <c r="H353" i="3" s="1"/>
  <c r="I352" i="3"/>
  <c r="J352" i="3" s="1"/>
  <c r="E353" i="3" l="1"/>
  <c r="G353" i="3" s="1"/>
  <c r="D354" i="3" l="1"/>
  <c r="H354" i="3" s="1"/>
  <c r="I353" i="3"/>
  <c r="E354" i="3" l="1"/>
  <c r="G354" i="3" s="1"/>
  <c r="J353" i="3"/>
  <c r="D355" i="3" l="1"/>
  <c r="H355" i="3" s="1"/>
  <c r="I354" i="3"/>
  <c r="J354" i="3" s="1"/>
  <c r="E355" i="3" l="1"/>
  <c r="G355" i="3" s="1"/>
  <c r="D356" i="3" s="1"/>
  <c r="H356" i="3" s="1"/>
  <c r="I355" i="3" l="1"/>
  <c r="J355" i="3" s="1"/>
  <c r="E356" i="3"/>
  <c r="G356" i="3" s="1"/>
  <c r="D357" i="3" s="1"/>
  <c r="H357" i="3" s="1"/>
  <c r="I356" i="3" l="1"/>
  <c r="J356" i="3" s="1"/>
  <c r="E357" i="3"/>
  <c r="G357" i="3" s="1"/>
  <c r="D358" i="3" l="1"/>
  <c r="H358" i="3" s="1"/>
  <c r="I357" i="3"/>
  <c r="J357" i="3" s="1"/>
  <c r="E358" i="3" l="1"/>
  <c r="G358" i="3" s="1"/>
  <c r="D359" i="3" s="1"/>
  <c r="E359" i="3" s="1"/>
  <c r="G359" i="3" s="1"/>
  <c r="I358" i="3" l="1"/>
  <c r="J358" i="3" s="1"/>
  <c r="D360" i="3"/>
  <c r="E360" i="3" s="1"/>
  <c r="G360" i="3" s="1"/>
  <c r="I359" i="3"/>
  <c r="H359" i="3"/>
  <c r="J359" i="3" l="1"/>
  <c r="H360" i="3"/>
  <c r="D361" i="3"/>
  <c r="E361" i="3" s="1"/>
  <c r="G361" i="3" s="1"/>
  <c r="I360" i="3"/>
  <c r="H361" i="3" l="1"/>
  <c r="J360" i="3"/>
  <c r="I361" i="3"/>
  <c r="D362" i="3"/>
  <c r="E362" i="3" s="1"/>
  <c r="G362" i="3" s="1"/>
  <c r="J361" i="3" l="1"/>
  <c r="I362" i="3"/>
  <c r="J362" i="3" s="1"/>
  <c r="D363" i="3"/>
  <c r="E363" i="3" s="1"/>
  <c r="G363" i="3" s="1"/>
  <c r="H362" i="3"/>
  <c r="H363" i="3" l="1"/>
  <c r="D364" i="3"/>
  <c r="E364" i="3" s="1"/>
  <c r="G364" i="3" s="1"/>
  <c r="I363" i="3"/>
  <c r="J363" i="3" s="1"/>
  <c r="H364" i="3" l="1"/>
  <c r="I364" i="3"/>
  <c r="J364" i="3" s="1"/>
  <c r="D365" i="3"/>
  <c r="H365" i="3" l="1"/>
  <c r="E365" i="3"/>
  <c r="G365" i="3" s="1"/>
  <c r="I365" i="3" s="1"/>
  <c r="J365" i="3" s="1"/>
  <c r="D366" i="3" l="1"/>
  <c r="H366" i="3" s="1"/>
  <c r="E366" i="3" l="1"/>
  <c r="G366" i="3" s="1"/>
  <c r="D367" i="3" l="1"/>
  <c r="H367" i="3" s="1"/>
  <c r="I366" i="3"/>
  <c r="J366" i="3" s="1"/>
  <c r="E367" i="3" l="1"/>
  <c r="G367" i="3" s="1"/>
  <c r="D368" i="3" l="1"/>
  <c r="I367" i="3"/>
  <c r="J367" i="3" s="1"/>
  <c r="E368" i="3" l="1"/>
  <c r="G368" i="3" s="1"/>
  <c r="H368" i="3"/>
  <c r="I368" i="3" l="1"/>
  <c r="J368" i="3" s="1"/>
  <c r="D369" i="3"/>
  <c r="E369" i="3" l="1"/>
  <c r="G369" i="3" s="1"/>
  <c r="H369" i="3"/>
  <c r="D370" i="3" l="1"/>
  <c r="H370" i="3" s="1"/>
  <c r="I369" i="3"/>
  <c r="E370" i="3" l="1"/>
  <c r="G370" i="3" s="1"/>
  <c r="D371" i="3" s="1"/>
  <c r="E371" i="3" s="1"/>
  <c r="G371" i="3" s="1"/>
  <c r="J369" i="3"/>
  <c r="I370" i="3" l="1"/>
  <c r="J370" i="3" s="1"/>
  <c r="I371" i="3"/>
  <c r="D372" i="3"/>
  <c r="E372" i="3" s="1"/>
  <c r="G372" i="3" s="1"/>
  <c r="I372" i="3" s="1"/>
  <c r="H371" i="3"/>
  <c r="H372" i="3" l="1"/>
  <c r="J372" i="3"/>
  <c r="C9" i="3" s="1"/>
  <c r="J371" i="3"/>
  <c r="D25" i="2" l="1"/>
  <c r="D21" i="2" s="1"/>
</calcChain>
</file>

<file path=xl/sharedStrings.xml><?xml version="1.0" encoding="utf-8"?>
<sst xmlns="http://schemas.openxmlformats.org/spreadsheetml/2006/main" count="99" uniqueCount="48">
  <si>
    <t>Welcome to Generations Forward!</t>
  </si>
  <si>
    <t>We are so happy that you've decided to take the first steps in achieving generational wealth for you and your family. We have created this workbook as a tool to help you see where investing in real estate can get you.</t>
  </si>
  <si>
    <t xml:space="preserve">All the cells highlighted in yellow are editable. The numbers used in this workbook are based on market averages and are largely editable. Each page of the workbook has instructions to best utilize each calculator. </t>
  </si>
  <si>
    <r>
      <rPr>
        <u/>
        <sz val="11"/>
        <color theme="1"/>
        <rFont val="Aptos Narrow"/>
        <family val="2"/>
        <scheme val="minor"/>
      </rPr>
      <t>DISCLAIMER</t>
    </r>
    <r>
      <rPr>
        <sz val="11"/>
        <color theme="1"/>
        <rFont val="Aptos Narrow"/>
        <family val="2"/>
        <scheme val="minor"/>
      </rPr>
      <t xml:space="preserve">: This workbook is not legal or financial advice and does not create any attorney-client relationship. This workbook does not provide a definitive legal opinion for any factual situation. Before Generations Forward can provide legal advice or opinion to any person or entity, the specific facts at issue must be reviewed by the team. Before an attorney-client relationship is formed, Generations Forward must have a signed engagement letter with a client setting forth the team's scope and terms of representation. The information contained herein is based upon the law at the time of publication and is for illustrative purposes only. </t>
    </r>
  </si>
  <si>
    <t xml:space="preserve">Quadplex, Mortgage </t>
  </si>
  <si>
    <t xml:space="preserve">Quadplex, Rent </t>
  </si>
  <si>
    <t>Purchase Price of Quadplex</t>
  </si>
  <si>
    <t>FHA Down Payment Minimum</t>
  </si>
  <si>
    <t>Minimum Down Payment Required</t>
  </si>
  <si>
    <t>Loan Amount</t>
  </si>
  <si>
    <t>Monthly Mortgage</t>
  </si>
  <si>
    <t>Annual Interest Rate (APR)</t>
  </si>
  <si>
    <t>Loan Term (in years)</t>
  </si>
  <si>
    <t>Payments per year</t>
  </si>
  <si>
    <t>Vacancy Rate</t>
  </si>
  <si>
    <t>Unit 1 Monthly Rent</t>
  </si>
  <si>
    <t>Unit 2 Monthly Rent</t>
  </si>
  <si>
    <t>Unit 3 Monthly Rent</t>
  </si>
  <si>
    <t>Owner Monthly Housing Payment</t>
  </si>
  <si>
    <t>Owner's Monthly Gross Profit</t>
  </si>
  <si>
    <t>Owner's Annual Gross Profit</t>
  </si>
  <si>
    <t>Annual Property Tax</t>
  </si>
  <si>
    <t>Annual Maintenance Expense</t>
  </si>
  <si>
    <t>Owner's Annual Net Profit</t>
  </si>
  <si>
    <t>Number of Owner's Extra Principal Payments</t>
  </si>
  <si>
    <t>Asset Value at End of Initial Loan Term (30 years)</t>
  </si>
  <si>
    <t>Annual Capitalization Rate</t>
  </si>
  <si>
    <t>Cash-On-Cash Return</t>
  </si>
  <si>
    <t>Number of Years Until Mortgage Paid Off</t>
  </si>
  <si>
    <t>Post-Mortgage Pay-Off</t>
  </si>
  <si>
    <t>Unit 4 Monthly Rent</t>
  </si>
  <si>
    <t>Number of Years Held Beyond Pay-Off</t>
  </si>
  <si>
    <t>Cash Flow for Life of Asset</t>
  </si>
  <si>
    <t>Owner Pays Mortgage Equivalent</t>
  </si>
  <si>
    <t>Owner Pays Rent Equivalent</t>
  </si>
  <si>
    <t>Purchase Price</t>
  </si>
  <si>
    <t>FHA Downpayment</t>
  </si>
  <si>
    <t>Actual Downpayment</t>
  </si>
  <si>
    <t>Loan Term in Months</t>
  </si>
  <si>
    <t>Interest Rate</t>
  </si>
  <si>
    <t>Years Until Mortgage Paid Off</t>
  </si>
  <si>
    <t>Period</t>
  </si>
  <si>
    <t>Monthly Payment</t>
  </si>
  <si>
    <t>Interest</t>
  </si>
  <si>
    <t>Principal</t>
  </si>
  <si>
    <t>Extra Payments</t>
  </si>
  <si>
    <t>Current Loan Balance</t>
  </si>
  <si>
    <t>Total Interest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</si>
</sst>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quot;$&quot;* #,##0.00_);_(&quot;$&quot;* \(#,##0.00\);_(&quot;$&quot;* &quot;-&quot;??_);_(@_)"/>
    <numFmt numFmtId="43" formatCode="_(* #,##0.00_);_(* \(#,##0.00\);_(* &quot;-&quot;??_);_(@_)"/>
    <numFmt numFmtId="164" formatCode="_(&quot;$&quot;* #,##0_);_(&quot;$&quot;* \(#,##0\);_(&quot;$&quot;* &quot;-&quot;??_);_(@_)"/>
    <numFmt numFmtId="165" formatCode="0.000%"/>
    <numFmt numFmtId="166" formatCode="_(* #,##0_);_(* \(#,##0\);_(* &quot;-&quot;??_);_(@_)"/>
    <numFmt numFmtId="167" formatCode="&quot;$&quot;#,##0.00"/>
    <numFmt numFmtId="168" formatCode="0.0%"/>
    <numFmt numFmtId="169" formatCode="&quot;$&quot;#,##0"/>
    <numFmt numFmtId="170" formatCode="_([$$-409]* #,##0_);_([$$-409]* \(#,##0\);_([$$-409]* &quot;-&quot;??_);_(@_)"/>
  </numFmts>
  <fonts count="14" x14ac:knownFonts="1">
    <font>
      <sz val="11"/>
      <color theme="1"/>
      <name val="Aptos Narrow"/>
      <family val="2"/>
      <scheme val="minor"/>
    </font>
    <font>
      <sz val="11"/>
      <color theme="1"/>
      <name val="Aptos Narrow"/>
      <family val="2"/>
      <scheme val="minor"/>
    </font>
    <font>
      <b/>
      <sz val="11"/>
      <color theme="0"/>
      <name val="Aptos Narrow"/>
      <family val="2"/>
      <scheme val="minor"/>
    </font>
    <font>
      <sz val="11"/>
      <name val="Aptos Narrow"/>
      <family val="2"/>
      <scheme val="minor"/>
    </font>
    <font>
      <b/>
      <sz val="14"/>
      <name val="Arial"/>
      <family val="2"/>
    </font>
    <font>
      <sz val="12"/>
      <name val="Arial"/>
      <family val="2"/>
    </font>
    <font>
      <sz val="12"/>
      <color theme="1"/>
      <name val="Arial"/>
      <family val="2"/>
    </font>
    <font>
      <u/>
      <sz val="11"/>
      <color theme="10"/>
      <name val="Aptos Narrow"/>
      <family val="2"/>
      <scheme val="minor"/>
    </font>
    <font>
      <i/>
      <sz val="12"/>
      <name val="Arial"/>
      <family val="2"/>
    </font>
    <font>
      <b/>
      <sz val="12"/>
      <name val="Arial"/>
      <family val="2"/>
    </font>
    <font>
      <b/>
      <sz val="11"/>
      <color theme="1"/>
      <name val="Aptos Narrow"/>
      <family val="2"/>
      <scheme val="minor"/>
    </font>
    <font>
      <u/>
      <sz val="11"/>
      <color theme="1"/>
      <name val="Aptos Narrow"/>
      <family val="2"/>
      <scheme val="minor"/>
    </font>
    <font>
      <b/>
      <sz val="12"/>
      <color theme="0"/>
      <name val="Arial"/>
      <family val="2"/>
    </font>
    <font>
      <b/>
      <sz val="14"/>
      <color theme="0"/>
      <name val="Arial"/>
      <family val="2"/>
    </font>
  </fonts>
  <fills count="7">
    <fill>
      <patternFill patternType="none"/>
    </fill>
    <fill>
      <patternFill patternType="gray125"/>
    </fill>
    <fill>
      <patternFill patternType="solid">
        <fgColor rgb="FFFFEDBA"/>
        <bgColor indexed="64"/>
      </patternFill>
    </fill>
    <fill>
      <patternFill patternType="solid">
        <fgColor theme="9" tint="0.59999389629810485"/>
        <bgColor indexed="64"/>
      </patternFill>
    </fill>
    <fill>
      <patternFill patternType="solid">
        <fgColor rgb="FF12126B"/>
        <bgColor indexed="64"/>
      </patternFill>
    </fill>
    <fill>
      <patternFill patternType="solid">
        <fgColor rgb="FFC3C3DD"/>
        <bgColor indexed="64"/>
      </patternFill>
    </fill>
    <fill>
      <patternFill patternType="solid">
        <fgColor rgb="FFDFDFED"/>
        <bgColor indexed="64"/>
      </patternFill>
    </fill>
  </fills>
  <borders count="1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bottom/>
      <diagonal/>
    </border>
    <border>
      <left/>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7" fillId="0" borderId="0" applyNumberFormat="0" applyFill="0" applyBorder="0" applyAlignment="0" applyProtection="0"/>
  </cellStyleXfs>
  <cellXfs count="110">
    <xf numFmtId="0" fontId="0" fillId="0" borderId="0" xfId="0"/>
    <xf numFmtId="0" fontId="4" fillId="0" borderId="0" xfId="0" applyFont="1"/>
    <xf numFmtId="167" fontId="5" fillId="0" borderId="0" xfId="0" applyNumberFormat="1" applyFont="1"/>
    <xf numFmtId="167" fontId="5" fillId="0" borderId="0" xfId="1" applyNumberFormat="1" applyFont="1"/>
    <xf numFmtId="0" fontId="5" fillId="0" borderId="0" xfId="1" applyNumberFormat="1" applyFont="1"/>
    <xf numFmtId="0" fontId="5" fillId="0" borderId="0" xfId="0" applyFont="1"/>
    <xf numFmtId="165" fontId="5" fillId="0" borderId="0" xfId="0" applyNumberFormat="1" applyFont="1"/>
    <xf numFmtId="0" fontId="0" fillId="0" borderId="0" xfId="1" applyNumberFormat="1" applyFont="1"/>
    <xf numFmtId="1" fontId="5" fillId="0" borderId="0" xfId="0" applyNumberFormat="1" applyFont="1"/>
    <xf numFmtId="1" fontId="5" fillId="0" borderId="0" xfId="1" applyNumberFormat="1" applyFont="1" applyAlignment="1"/>
    <xf numFmtId="169" fontId="5" fillId="0" borderId="0" xfId="0" applyNumberFormat="1" applyFont="1"/>
    <xf numFmtId="169" fontId="5" fillId="0" borderId="0" xfId="1" applyNumberFormat="1" applyFont="1"/>
    <xf numFmtId="169" fontId="7" fillId="0" borderId="0" xfId="4" applyNumberFormat="1" applyAlignment="1" applyProtection="1"/>
    <xf numFmtId="2" fontId="5" fillId="0" borderId="0" xfId="0" applyNumberFormat="1" applyFont="1"/>
    <xf numFmtId="169" fontId="8" fillId="0" borderId="0" xfId="0" applyNumberFormat="1" applyFont="1"/>
    <xf numFmtId="0" fontId="9" fillId="0" borderId="0" xfId="0" applyFont="1" applyAlignment="1">
      <alignment horizontal="center"/>
    </xf>
    <xf numFmtId="10" fontId="5" fillId="0" borderId="0" xfId="0" applyNumberFormat="1" applyFont="1"/>
    <xf numFmtId="166" fontId="5" fillId="0" borderId="0" xfId="1" applyNumberFormat="1" applyFont="1"/>
    <xf numFmtId="0" fontId="5" fillId="0" borderId="0" xfId="0" applyFont="1" applyAlignment="1">
      <alignment horizontal="right"/>
    </xf>
    <xf numFmtId="0" fontId="5" fillId="0" borderId="0" xfId="1" applyNumberFormat="1" applyFont="1" applyAlignment="1">
      <alignment horizontal="right"/>
    </xf>
    <xf numFmtId="167" fontId="5" fillId="0" borderId="0" xfId="1" applyNumberFormat="1" applyFont="1" applyAlignment="1">
      <alignment horizontal="right"/>
    </xf>
    <xf numFmtId="0" fontId="5" fillId="0" borderId="14" xfId="0" applyFont="1" applyBorder="1"/>
    <xf numFmtId="170" fontId="5" fillId="0" borderId="0" xfId="0" applyNumberFormat="1" applyFont="1"/>
    <xf numFmtId="170" fontId="5" fillId="0" borderId="0" xfId="2" applyNumberFormat="1" applyFont="1" applyBorder="1"/>
    <xf numFmtId="170" fontId="5" fillId="0" borderId="5" xfId="1" applyNumberFormat="1" applyFont="1" applyBorder="1"/>
    <xf numFmtId="0" fontId="5" fillId="0" borderId="7" xfId="0" applyFont="1" applyBorder="1"/>
    <xf numFmtId="170" fontId="5" fillId="0" borderId="15" xfId="0" applyNumberFormat="1" applyFont="1" applyBorder="1"/>
    <xf numFmtId="170" fontId="5" fillId="0" borderId="8" xfId="1" applyNumberFormat="1" applyFont="1" applyBorder="1"/>
    <xf numFmtId="43" fontId="5" fillId="0" borderId="0" xfId="2" applyNumberFormat="1" applyFont="1"/>
    <xf numFmtId="4" fontId="5" fillId="0" borderId="0" xfId="1" applyNumberFormat="1" applyFont="1"/>
    <xf numFmtId="166" fontId="5" fillId="0" borderId="0" xfId="0" applyNumberFormat="1" applyFont="1"/>
    <xf numFmtId="166" fontId="0" fillId="0" borderId="0" xfId="1" applyNumberFormat="1" applyFont="1"/>
    <xf numFmtId="167" fontId="0" fillId="0" borderId="0" xfId="1" applyNumberFormat="1" applyFont="1"/>
    <xf numFmtId="170" fontId="5" fillId="5" borderId="4" xfId="1" applyNumberFormat="1" applyFont="1" applyFill="1" applyBorder="1"/>
    <xf numFmtId="0" fontId="5" fillId="5" borderId="6" xfId="0" applyFont="1" applyFill="1" applyBorder="1"/>
    <xf numFmtId="165" fontId="5" fillId="5" borderId="6" xfId="0" applyNumberFormat="1" applyFont="1" applyFill="1" applyBorder="1"/>
    <xf numFmtId="1" fontId="5" fillId="5" borderId="6" xfId="0" applyNumberFormat="1" applyFont="1" applyFill="1" applyBorder="1"/>
    <xf numFmtId="1" fontId="5" fillId="5" borderId="6" xfId="1" applyNumberFormat="1" applyFont="1" applyFill="1" applyBorder="1" applyAlignment="1"/>
    <xf numFmtId="168" fontId="5" fillId="0" borderId="9" xfId="0" applyNumberFormat="1" applyFont="1" applyBorder="1"/>
    <xf numFmtId="164" fontId="5" fillId="0" borderId="9" xfId="2" applyNumberFormat="1" applyFont="1" applyBorder="1"/>
    <xf numFmtId="0" fontId="5" fillId="0" borderId="9" xfId="0" applyFont="1" applyBorder="1"/>
    <xf numFmtId="165" fontId="5" fillId="0" borderId="9" xfId="0" applyNumberFormat="1" applyFont="1" applyBorder="1"/>
    <xf numFmtId="2" fontId="5" fillId="0" borderId="4" xfId="0" applyNumberFormat="1" applyFont="1" applyBorder="1"/>
    <xf numFmtId="0" fontId="5" fillId="5" borderId="4" xfId="0" applyFont="1" applyFill="1" applyBorder="1"/>
    <xf numFmtId="164" fontId="6" fillId="0" borderId="9" xfId="2" applyNumberFormat="1" applyFont="1" applyBorder="1"/>
    <xf numFmtId="10" fontId="3" fillId="0" borderId="5" xfId="0" applyNumberFormat="1" applyFont="1" applyBorder="1" applyAlignment="1" applyProtection="1">
      <alignment horizontal="right" vertical="center"/>
      <protection locked="0"/>
    </xf>
    <xf numFmtId="164" fontId="3" fillId="0" borderId="5" xfId="2" applyNumberFormat="1" applyFont="1" applyFill="1" applyBorder="1" applyAlignment="1" applyProtection="1">
      <alignment horizontal="right" vertical="center"/>
      <protection locked="0"/>
    </xf>
    <xf numFmtId="164" fontId="3" fillId="2" borderId="5" xfId="2" applyNumberFormat="1" applyFont="1" applyFill="1" applyBorder="1" applyAlignment="1" applyProtection="1">
      <alignment horizontal="right" vertical="center"/>
      <protection locked="0"/>
    </xf>
    <xf numFmtId="165" fontId="0" fillId="2" borderId="9" xfId="0" applyNumberFormat="1" applyFill="1" applyBorder="1" applyAlignment="1" applyProtection="1">
      <alignment horizontal="right" vertical="center"/>
      <protection locked="0"/>
    </xf>
    <xf numFmtId="10" fontId="0" fillId="2" borderId="9" xfId="3" applyNumberFormat="1" applyFont="1" applyFill="1" applyBorder="1" applyAlignment="1" applyProtection="1">
      <alignment horizontal="right" vertical="center"/>
      <protection locked="0"/>
    </xf>
    <xf numFmtId="164" fontId="0" fillId="2" borderId="11" xfId="2" applyNumberFormat="1" applyFont="1" applyFill="1" applyBorder="1" applyAlignment="1" applyProtection="1">
      <alignment horizontal="right" vertical="center"/>
      <protection locked="0"/>
    </xf>
    <xf numFmtId="10" fontId="0" fillId="2" borderId="11" xfId="3" applyNumberFormat="1" applyFont="1" applyFill="1" applyBorder="1" applyAlignment="1" applyProtection="1">
      <alignment horizontal="right" vertical="center"/>
      <protection locked="0"/>
    </xf>
    <xf numFmtId="0" fontId="3" fillId="2" borderId="9" xfId="3" applyNumberFormat="1" applyFont="1" applyFill="1" applyBorder="1" applyAlignment="1" applyProtection="1">
      <alignment horizontal="right" vertical="center"/>
      <protection locked="0"/>
    </xf>
    <xf numFmtId="164" fontId="3" fillId="3" borderId="5" xfId="2" applyNumberFormat="1" applyFont="1" applyFill="1" applyBorder="1" applyAlignment="1" applyProtection="1">
      <alignment horizontal="right" vertical="center"/>
    </xf>
    <xf numFmtId="0" fontId="0" fillId="5" borderId="10" xfId="0" applyFill="1" applyBorder="1" applyAlignment="1">
      <alignment vertical="center"/>
    </xf>
    <xf numFmtId="0" fontId="0" fillId="5" borderId="11" xfId="0" applyFill="1" applyBorder="1" applyAlignment="1">
      <alignment vertical="center"/>
    </xf>
    <xf numFmtId="166" fontId="0" fillId="0" borderId="5" xfId="1" applyNumberFormat="1" applyFont="1" applyBorder="1" applyAlignment="1" applyProtection="1">
      <alignment horizontal="right" vertical="center"/>
    </xf>
    <xf numFmtId="0" fontId="0" fillId="5" borderId="10" xfId="0" applyFill="1" applyBorder="1" applyAlignment="1">
      <alignment horizontal="left" vertical="center"/>
    </xf>
    <xf numFmtId="0" fontId="0" fillId="5" borderId="11" xfId="0" applyFill="1" applyBorder="1" applyAlignment="1">
      <alignment horizontal="left" vertical="center"/>
    </xf>
    <xf numFmtId="1" fontId="3" fillId="0" borderId="9" xfId="2" applyNumberFormat="1" applyFont="1" applyFill="1" applyBorder="1" applyAlignment="1" applyProtection="1">
      <alignment horizontal="right" vertical="center"/>
    </xf>
    <xf numFmtId="164" fontId="3" fillId="0" borderId="9" xfId="2" applyNumberFormat="1" applyFont="1" applyFill="1" applyBorder="1" applyAlignment="1" applyProtection="1">
      <alignment horizontal="right" vertical="center"/>
    </xf>
    <xf numFmtId="10" fontId="0" fillId="3" borderId="9" xfId="3" applyNumberFormat="1" applyFont="1" applyFill="1" applyBorder="1" applyAlignment="1" applyProtection="1">
      <alignment horizontal="right"/>
    </xf>
    <xf numFmtId="10" fontId="0" fillId="3" borderId="9" xfId="3" applyNumberFormat="1" applyFont="1" applyFill="1" applyBorder="1" applyAlignment="1" applyProtection="1">
      <alignment horizontal="right" vertical="center"/>
    </xf>
    <xf numFmtId="10" fontId="0" fillId="3" borderId="5" xfId="3" applyNumberFormat="1" applyFont="1" applyFill="1" applyBorder="1" applyAlignment="1" applyProtection="1">
      <alignment horizontal="right"/>
    </xf>
    <xf numFmtId="10" fontId="0" fillId="3" borderId="5" xfId="3" applyNumberFormat="1" applyFont="1" applyFill="1" applyBorder="1" applyAlignment="1" applyProtection="1">
      <alignment horizontal="right" vertical="center"/>
    </xf>
    <xf numFmtId="2" fontId="0" fillId="3" borderId="4" xfId="0" applyNumberFormat="1" applyFill="1" applyBorder="1" applyAlignment="1">
      <alignment horizontal="right" vertical="center"/>
    </xf>
    <xf numFmtId="2" fontId="3" fillId="3" borderId="4" xfId="2" applyNumberFormat="1" applyFont="1" applyFill="1" applyBorder="1" applyAlignment="1" applyProtection="1">
      <alignment horizontal="right" vertical="center"/>
    </xf>
    <xf numFmtId="164" fontId="0" fillId="0" borderId="9" xfId="2" applyNumberFormat="1" applyFont="1" applyFill="1" applyBorder="1" applyAlignment="1" applyProtection="1">
      <alignment horizontal="right" vertical="center"/>
    </xf>
    <xf numFmtId="10" fontId="0" fillId="6" borderId="11" xfId="3" applyNumberFormat="1" applyFont="1" applyFill="1" applyBorder="1" applyAlignment="1" applyProtection="1">
      <alignment horizontal="right" vertical="center"/>
    </xf>
    <xf numFmtId="164" fontId="0" fillId="0" borderId="5" xfId="2" applyNumberFormat="1" applyFont="1" applyFill="1" applyBorder="1" applyAlignment="1" applyProtection="1">
      <alignment horizontal="right" vertical="center"/>
    </xf>
    <xf numFmtId="44" fontId="0" fillId="0" borderId="0" xfId="0" applyNumberFormat="1"/>
    <xf numFmtId="10" fontId="0" fillId="0" borderId="9" xfId="3" applyNumberFormat="1" applyFont="1" applyFill="1" applyBorder="1" applyAlignment="1" applyProtection="1">
      <alignment horizontal="right" vertical="center"/>
    </xf>
    <xf numFmtId="1" fontId="0" fillId="0" borderId="9" xfId="0" applyNumberFormat="1" applyBorder="1" applyAlignment="1">
      <alignment horizontal="right" vertical="center"/>
    </xf>
    <xf numFmtId="165" fontId="0" fillId="0" borderId="9" xfId="0" applyNumberFormat="1" applyBorder="1" applyAlignment="1">
      <alignment horizontal="right" vertical="center"/>
    </xf>
    <xf numFmtId="10" fontId="3" fillId="0" borderId="5" xfId="0" applyNumberFormat="1" applyFont="1" applyBorder="1" applyAlignment="1">
      <alignment horizontal="right" vertical="center"/>
    </xf>
    <xf numFmtId="164" fontId="3" fillId="0" borderId="5" xfId="2" applyNumberFormat="1" applyFont="1" applyFill="1" applyBorder="1" applyAlignment="1" applyProtection="1">
      <alignment horizontal="right" vertical="center"/>
    </xf>
    <xf numFmtId="164" fontId="0" fillId="0" borderId="9" xfId="2" applyNumberFormat="1" applyFont="1" applyBorder="1" applyAlignment="1" applyProtection="1">
      <alignment horizontal="right" vertical="center"/>
    </xf>
    <xf numFmtId="164" fontId="3" fillId="3" borderId="4" xfId="2" applyNumberFormat="1" applyFont="1" applyFill="1" applyBorder="1" applyAlignment="1" applyProtection="1">
      <alignment horizontal="right" vertical="center"/>
    </xf>
    <xf numFmtId="0" fontId="0" fillId="0" borderId="0" xfId="0" applyAlignment="1">
      <alignment horizontal="right" vertical="center"/>
    </xf>
    <xf numFmtId="164" fontId="0" fillId="0" borderId="0" xfId="0" applyNumberFormat="1"/>
    <xf numFmtId="10" fontId="0" fillId="0" borderId="0" xfId="3" applyNumberFormat="1" applyFont="1" applyProtection="1"/>
    <xf numFmtId="0" fontId="10" fillId="0" borderId="0" xfId="0" applyFont="1"/>
    <xf numFmtId="0" fontId="0" fillId="0" borderId="0" xfId="0" applyAlignment="1">
      <alignment wrapText="1"/>
    </xf>
    <xf numFmtId="0" fontId="2" fillId="4" borderId="1" xfId="0" applyFont="1" applyFill="1" applyBorder="1" applyAlignment="1">
      <alignment horizontal="center"/>
    </xf>
    <xf numFmtId="0" fontId="2" fillId="4" borderId="2" xfId="0" applyFont="1" applyFill="1" applyBorder="1" applyAlignment="1">
      <alignment horizontal="center"/>
    </xf>
    <xf numFmtId="0" fontId="2" fillId="4" borderId="3" xfId="0" applyFont="1" applyFill="1" applyBorder="1" applyAlignment="1">
      <alignment horizontal="center"/>
    </xf>
    <xf numFmtId="0" fontId="0" fillId="5" borderId="4" xfId="0" applyFill="1" applyBorder="1" applyAlignment="1">
      <alignment vertical="center"/>
    </xf>
    <xf numFmtId="0" fontId="0" fillId="5" borderId="6" xfId="0" applyFill="1" applyBorder="1" applyAlignment="1">
      <alignment vertical="center"/>
    </xf>
    <xf numFmtId="0" fontId="0" fillId="5" borderId="10" xfId="0" applyFill="1" applyBorder="1" applyAlignment="1">
      <alignment vertical="center"/>
    </xf>
    <xf numFmtId="0" fontId="0" fillId="5" borderId="11" xfId="0" applyFill="1" applyBorder="1" applyAlignment="1">
      <alignment vertical="center"/>
    </xf>
    <xf numFmtId="0" fontId="0" fillId="5" borderId="7" xfId="0" applyFill="1" applyBorder="1" applyAlignment="1">
      <alignment vertical="center"/>
    </xf>
    <xf numFmtId="0" fontId="0" fillId="5" borderId="8" xfId="0" applyFill="1" applyBorder="1" applyAlignment="1">
      <alignment vertical="center"/>
    </xf>
    <xf numFmtId="0" fontId="0" fillId="5" borderId="6" xfId="0" applyFill="1" applyBorder="1" applyAlignment="1">
      <alignment horizontal="left" vertical="center"/>
    </xf>
    <xf numFmtId="0" fontId="0" fillId="5" borderId="10" xfId="0" applyFill="1" applyBorder="1" applyAlignment="1">
      <alignment horizontal="left" vertical="center"/>
    </xf>
    <xf numFmtId="0" fontId="0" fillId="5" borderId="7" xfId="0" applyFill="1" applyBorder="1" applyAlignment="1">
      <alignment horizontal="left" vertical="center"/>
    </xf>
    <xf numFmtId="0" fontId="0" fillId="5" borderId="8" xfId="0" applyFill="1" applyBorder="1" applyAlignment="1">
      <alignment horizontal="left" vertical="center"/>
    </xf>
    <xf numFmtId="0" fontId="0" fillId="5" borderId="11" xfId="0" applyFill="1" applyBorder="1" applyAlignment="1">
      <alignment horizontal="left" vertical="center"/>
    </xf>
    <xf numFmtId="0" fontId="2" fillId="4" borderId="1" xfId="0" applyFont="1" applyFill="1" applyBorder="1" applyAlignment="1">
      <alignment horizontal="center" vertical="center"/>
    </xf>
    <xf numFmtId="0" fontId="2" fillId="4" borderId="2" xfId="0" applyFont="1" applyFill="1" applyBorder="1" applyAlignment="1">
      <alignment horizontal="center" vertical="center"/>
    </xf>
    <xf numFmtId="0" fontId="2" fillId="4" borderId="3" xfId="0" applyFont="1" applyFill="1" applyBorder="1" applyAlignment="1">
      <alignment horizontal="center" vertical="center"/>
    </xf>
    <xf numFmtId="0" fontId="0" fillId="5" borderId="4" xfId="0" applyFill="1" applyBorder="1" applyAlignment="1">
      <alignment horizontal="left" vertical="center"/>
    </xf>
    <xf numFmtId="0" fontId="0" fillId="0" borderId="0" xfId="0" applyAlignment="1">
      <alignment horizontal="center"/>
    </xf>
    <xf numFmtId="0" fontId="0" fillId="5" borderId="16" xfId="0" applyFill="1" applyBorder="1" applyAlignment="1">
      <alignment horizontal="left" vertical="center"/>
    </xf>
    <xf numFmtId="0" fontId="0" fillId="5" borderId="17" xfId="0" applyFill="1" applyBorder="1" applyAlignment="1">
      <alignment horizontal="left" vertical="center"/>
    </xf>
    <xf numFmtId="0" fontId="12" fillId="4" borderId="12" xfId="0" applyFont="1" applyFill="1" applyBorder="1" applyAlignment="1">
      <alignment horizontal="center" vertical="center"/>
    </xf>
    <xf numFmtId="0" fontId="12" fillId="4" borderId="13" xfId="0" applyFont="1" applyFill="1" applyBorder="1" applyAlignment="1">
      <alignment horizontal="center" vertical="center"/>
    </xf>
    <xf numFmtId="166" fontId="12" fillId="4" borderId="12" xfId="1" applyNumberFormat="1" applyFont="1" applyFill="1" applyBorder="1" applyAlignment="1">
      <alignment horizontal="center" vertical="center"/>
    </xf>
    <xf numFmtId="166" fontId="12" fillId="4" borderId="13" xfId="1" applyNumberFormat="1" applyFont="1" applyFill="1" applyBorder="1" applyAlignment="1">
      <alignment horizontal="center" vertical="center"/>
    </xf>
    <xf numFmtId="0" fontId="13" fillId="4" borderId="1" xfId="0" applyFont="1" applyFill="1" applyBorder="1" applyAlignment="1">
      <alignment horizontal="center"/>
    </xf>
    <xf numFmtId="0" fontId="13" fillId="4" borderId="3" xfId="0" applyFont="1" applyFill="1" applyBorder="1" applyAlignment="1">
      <alignment horizontal="center"/>
    </xf>
  </cellXfs>
  <cellStyles count="5">
    <cellStyle name="Comma" xfId="1" builtinId="3"/>
    <cellStyle name="Currency" xfId="2" builtinId="4"/>
    <cellStyle name="Hyperlink" xfId="4" builtinId="8"/>
    <cellStyle name="Normal" xfId="0" builtinId="0"/>
    <cellStyle name="Percent" xfId="3" builtinId="5"/>
  </cellStyles>
  <dxfs count="0"/>
  <tableStyles count="0" defaultTableStyle="TableStyleMedium2" defaultPivotStyle="PivotStyleLight16"/>
  <colors>
    <mruColors>
      <color rgb="FFFFEDBA"/>
      <color rgb="FFDFDFED"/>
      <color rgb="FFC3C3DD"/>
      <color rgb="FF12126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5</xdr:col>
      <xdr:colOff>6351</xdr:colOff>
      <xdr:row>0</xdr:row>
      <xdr:rowOff>190499</xdr:rowOff>
    </xdr:from>
    <xdr:to>
      <xdr:col>12</xdr:col>
      <xdr:colOff>9525</xdr:colOff>
      <xdr:row>40</xdr:row>
      <xdr:rowOff>66675</xdr:rowOff>
    </xdr:to>
    <xdr:sp macro="" textlink="">
      <xdr:nvSpPr>
        <xdr:cNvPr id="3" name="TextBox 2">
          <a:extLst>
            <a:ext uri="{FF2B5EF4-FFF2-40B4-BE49-F238E27FC236}">
              <a16:creationId xmlns:a16="http://schemas.microsoft.com/office/drawing/2014/main" id="{E8521C35-3347-FDC1-7247-659CEC97FC22}"/>
            </a:ext>
          </a:extLst>
        </xdr:cNvPr>
        <xdr:cNvSpPr txBox="1"/>
      </xdr:nvSpPr>
      <xdr:spPr>
        <a:xfrm>
          <a:off x="4968876" y="190499"/>
          <a:ext cx="4203699" cy="713422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sng" strike="noStrike">
              <a:solidFill>
                <a:schemeClr val="dk1"/>
              </a:solidFill>
              <a:effectLst/>
              <a:latin typeface="+mn-lt"/>
              <a:ea typeface="+mn-ea"/>
              <a:cs typeface="+mn-cs"/>
            </a:rPr>
            <a:t>Quadplex, Mortgage</a:t>
          </a:r>
          <a:r>
            <a:rPr lang="en-US" sz="1100" b="0" i="0" u="none" strike="noStrike">
              <a:solidFill>
                <a:schemeClr val="dk1"/>
              </a:solidFill>
              <a:effectLst/>
              <a:latin typeface="+mn-lt"/>
              <a:ea typeface="+mn-ea"/>
              <a:cs typeface="+mn-cs"/>
            </a:rPr>
            <a:t>: In this scenario, the owner is living in the fourth unit and paying the equivalent of a mortgage payment every month.</a:t>
          </a:r>
          <a:r>
            <a:rPr lang="en-US" sz="1100" b="1" i="0" u="none" strike="noStrike">
              <a:solidFill>
                <a:schemeClr val="dk1"/>
              </a:solidFill>
              <a:effectLst/>
              <a:latin typeface="+mn-lt"/>
              <a:ea typeface="+mn-ea"/>
              <a:cs typeface="+mn-cs"/>
            </a:rPr>
            <a:t> </a:t>
          </a:r>
          <a:r>
            <a:rPr lang="en-US" sz="1100" b="0" i="0" u="none" strike="noStrike">
              <a:solidFill>
                <a:schemeClr val="dk1"/>
              </a:solidFill>
              <a:effectLst/>
              <a:latin typeface="+mn-lt"/>
              <a:ea typeface="+mn-ea"/>
              <a:cs typeface="+mn-cs"/>
            </a:rPr>
            <a:t>With an owner paying a mortgage equivalent and directly investing all of their tenants' monthly rent into the extra mortgage payments only</a:t>
          </a:r>
          <a:r>
            <a:rPr lang="en-US" sz="1100" b="0" i="0" u="none" strike="noStrike" baseline="0">
              <a:solidFill>
                <a:schemeClr val="dk1"/>
              </a:solidFill>
              <a:effectLst/>
              <a:latin typeface="+mn-lt"/>
              <a:ea typeface="+mn-ea"/>
              <a:cs typeface="+mn-cs"/>
            </a:rPr>
            <a:t> to the principal</a:t>
          </a:r>
          <a:r>
            <a:rPr lang="en-US" sz="1100" b="0" i="0" u="none" strike="noStrike">
              <a:solidFill>
                <a:schemeClr val="dk1"/>
              </a:solidFill>
              <a:effectLst/>
              <a:latin typeface="+mn-lt"/>
              <a:ea typeface="+mn-ea"/>
              <a:cs typeface="+mn-cs"/>
            </a:rPr>
            <a:t>, they will be able to decrease substantially how long it takes to pay off the mortgage in full.</a:t>
          </a:r>
          <a:r>
            <a:rPr lang="en-US">
              <a:effectLst/>
            </a:rPr>
            <a:t> </a:t>
          </a:r>
        </a:p>
        <a:p>
          <a:endParaRPr lang="en-US" sz="1100" b="0" i="0" u="none" strike="noStrike">
            <a:solidFill>
              <a:schemeClr val="dk1"/>
            </a:solidFill>
            <a:effectLst/>
            <a:latin typeface="+mn-lt"/>
            <a:ea typeface="+mn-ea"/>
            <a:cs typeface="+mn-cs"/>
          </a:endParaRPr>
        </a:p>
        <a:p>
          <a:r>
            <a:rPr lang="en-US" sz="1100" b="1" i="0" u="sng" strike="noStrike">
              <a:solidFill>
                <a:schemeClr val="dk1"/>
              </a:solidFill>
              <a:effectLst/>
              <a:latin typeface="+mn-lt"/>
              <a:ea typeface="+mn-ea"/>
              <a:cs typeface="+mn-cs"/>
            </a:rPr>
            <a:t>Instructions:</a:t>
          </a:r>
        </a:p>
        <a:p>
          <a:r>
            <a:rPr lang="en-US" sz="1100" b="1" i="0" u="none" strike="noStrike">
              <a:solidFill>
                <a:schemeClr val="dk1"/>
              </a:solidFill>
              <a:effectLst/>
              <a:latin typeface="+mn-lt"/>
              <a:ea typeface="+mn-ea"/>
              <a:cs typeface="+mn-cs"/>
            </a:rPr>
            <a:t>1.</a:t>
          </a:r>
          <a:r>
            <a:rPr lang="en-US" sz="1100" b="0" i="0" u="none" strike="noStrike">
              <a:solidFill>
                <a:schemeClr val="dk1"/>
              </a:solidFill>
              <a:effectLst/>
              <a:latin typeface="+mn-lt"/>
              <a:ea typeface="+mn-ea"/>
              <a:cs typeface="+mn-cs"/>
            </a:rPr>
            <a:t> Enter the Purchase Price of the property in cell </a:t>
          </a:r>
          <a:r>
            <a:rPr lang="en-US" sz="1100" b="1" i="0" u="none" strike="noStrike">
              <a:solidFill>
                <a:schemeClr val="dk1"/>
              </a:solidFill>
              <a:effectLst/>
              <a:latin typeface="+mn-lt"/>
              <a:ea typeface="+mn-ea"/>
              <a:cs typeface="+mn-cs"/>
            </a:rPr>
            <a:t>D3</a:t>
          </a:r>
          <a:r>
            <a:rPr lang="en-US" sz="1100" b="0" i="0" u="none" strike="noStrike">
              <a:solidFill>
                <a:schemeClr val="dk1"/>
              </a:solidFill>
              <a:effectLst/>
              <a:latin typeface="+mn-lt"/>
              <a:ea typeface="+mn-ea"/>
              <a:cs typeface="+mn-cs"/>
            </a:rPr>
            <a:t>.</a:t>
          </a:r>
          <a:endParaRPr lang="en-US">
            <a:effectLst/>
          </a:endParaRPr>
        </a:p>
        <a:p>
          <a:r>
            <a:rPr lang="en-US" sz="1100" b="1" i="0" u="none" strike="noStrike">
              <a:solidFill>
                <a:schemeClr val="dk1"/>
              </a:solidFill>
              <a:effectLst/>
              <a:latin typeface="+mn-lt"/>
              <a:ea typeface="+mn-ea"/>
              <a:cs typeface="+mn-cs"/>
            </a:rPr>
            <a:t>2.</a:t>
          </a:r>
          <a:r>
            <a:rPr lang="en-US" sz="1100" b="0" i="0" u="none" strike="noStrike">
              <a:solidFill>
                <a:schemeClr val="dk1"/>
              </a:solidFill>
              <a:effectLst/>
              <a:latin typeface="+mn-lt"/>
              <a:ea typeface="+mn-ea"/>
              <a:cs typeface="+mn-cs"/>
            </a:rPr>
            <a:t> Enter the Annual Interest Rate in cell </a:t>
          </a:r>
          <a:r>
            <a:rPr lang="en-US" sz="1100" b="1" i="0" u="none" strike="noStrike">
              <a:solidFill>
                <a:schemeClr val="dk1"/>
              </a:solidFill>
              <a:effectLst/>
              <a:latin typeface="+mn-lt"/>
              <a:ea typeface="+mn-ea"/>
              <a:cs typeface="+mn-cs"/>
            </a:rPr>
            <a:t>D8</a:t>
          </a:r>
          <a:r>
            <a:rPr lang="en-US" sz="1100" b="0" i="0" u="none" strike="noStrike" baseline="0">
              <a:solidFill>
                <a:schemeClr val="dk1"/>
              </a:solidFill>
              <a:effectLst/>
              <a:latin typeface="+mn-lt"/>
              <a:ea typeface="+mn-ea"/>
              <a:cs typeface="+mn-cs"/>
            </a:rPr>
            <a:t> --  6.601% is the current market average.</a:t>
          </a:r>
          <a:endParaRPr lang="en-US" sz="1100" b="0" i="0" u="none" strike="noStrike">
            <a:solidFill>
              <a:schemeClr val="dk1"/>
            </a:solidFill>
            <a:effectLst/>
            <a:latin typeface="+mn-lt"/>
            <a:ea typeface="+mn-ea"/>
            <a:cs typeface="+mn-cs"/>
          </a:endParaRPr>
        </a:p>
        <a:p>
          <a:r>
            <a:rPr lang="en-US" sz="1100" b="1" i="0" u="none" strike="noStrike">
              <a:solidFill>
                <a:schemeClr val="dk1"/>
              </a:solidFill>
              <a:effectLst/>
              <a:latin typeface="+mn-lt"/>
              <a:ea typeface="+mn-ea"/>
              <a:cs typeface="+mn-cs"/>
            </a:rPr>
            <a:t>3.</a:t>
          </a:r>
          <a:r>
            <a:rPr lang="en-US" sz="1100" b="0" i="0" u="none" strike="noStrike">
              <a:solidFill>
                <a:schemeClr val="dk1"/>
              </a:solidFill>
              <a:effectLst/>
              <a:latin typeface="+mn-lt"/>
              <a:ea typeface="+mn-ea"/>
              <a:cs typeface="+mn-cs"/>
            </a:rPr>
            <a:t> Enter the Vacancy Rate in cell </a:t>
          </a:r>
          <a:r>
            <a:rPr lang="en-US" sz="1100" b="1" i="0" u="none" strike="noStrike">
              <a:solidFill>
                <a:schemeClr val="dk1"/>
              </a:solidFill>
              <a:effectLst/>
              <a:latin typeface="+mn-lt"/>
              <a:ea typeface="+mn-ea"/>
              <a:cs typeface="+mn-cs"/>
            </a:rPr>
            <a:t>D11</a:t>
          </a:r>
          <a:r>
            <a:rPr lang="en-US">
              <a:effectLst/>
            </a:rPr>
            <a:t> --</a:t>
          </a:r>
          <a:r>
            <a:rPr lang="en-US" baseline="0">
              <a:effectLst/>
            </a:rPr>
            <a:t> 6.90% is the current market average.</a:t>
          </a:r>
          <a:endParaRPr lang="en-US">
            <a:effectLst/>
          </a:endParaRPr>
        </a:p>
        <a:p>
          <a:r>
            <a:rPr lang="en-US" sz="1100" b="1" i="0" u="none" strike="noStrike">
              <a:solidFill>
                <a:schemeClr val="dk1"/>
              </a:solidFill>
              <a:effectLst/>
              <a:latin typeface="+mn-lt"/>
              <a:ea typeface="+mn-ea"/>
              <a:cs typeface="+mn-cs"/>
            </a:rPr>
            <a:t>4.</a:t>
          </a:r>
          <a:r>
            <a:rPr lang="en-US" sz="1100" b="0" i="0" u="none" strike="noStrike">
              <a:solidFill>
                <a:schemeClr val="dk1"/>
              </a:solidFill>
              <a:effectLst/>
              <a:latin typeface="+mn-lt"/>
              <a:ea typeface="+mn-ea"/>
              <a:cs typeface="+mn-cs"/>
            </a:rPr>
            <a:t> Enter each Unit's Monthly Rent in cells </a:t>
          </a:r>
          <a:r>
            <a:rPr lang="en-US" sz="1100" b="1" i="0" u="none" strike="noStrike">
              <a:solidFill>
                <a:schemeClr val="dk1"/>
              </a:solidFill>
              <a:effectLst/>
              <a:latin typeface="+mn-lt"/>
              <a:ea typeface="+mn-ea"/>
              <a:cs typeface="+mn-cs"/>
            </a:rPr>
            <a:t>C12 through C14</a:t>
          </a:r>
          <a:r>
            <a:rPr lang="en-US" sz="1100" b="0" i="0" u="none" strike="noStrike">
              <a:solidFill>
                <a:schemeClr val="dk1"/>
              </a:solidFill>
              <a:effectLst/>
              <a:latin typeface="+mn-lt"/>
              <a:ea typeface="+mn-ea"/>
              <a:cs typeface="+mn-cs"/>
            </a:rPr>
            <a:t>.</a:t>
          </a:r>
          <a:r>
            <a:rPr lang="en-US" sz="1100" b="0" i="0" u="none" strike="noStrike" baseline="0">
              <a:solidFill>
                <a:schemeClr val="dk1"/>
              </a:solidFill>
              <a:effectLst/>
              <a:latin typeface="+mn-lt"/>
              <a:ea typeface="+mn-ea"/>
              <a:cs typeface="+mn-cs"/>
            </a:rPr>
            <a:t> Note, the rent amounts in cells </a:t>
          </a:r>
          <a:r>
            <a:rPr lang="en-US" sz="1100" b="1" i="0" u="none" strike="noStrike" baseline="0">
              <a:solidFill>
                <a:schemeClr val="dk1"/>
              </a:solidFill>
              <a:effectLst/>
              <a:latin typeface="+mn-lt"/>
              <a:ea typeface="+mn-ea"/>
              <a:cs typeface="+mn-cs"/>
            </a:rPr>
            <a:t>D12 through D14</a:t>
          </a:r>
          <a:r>
            <a:rPr lang="en-US" sz="1100" b="0" i="0" u="none" strike="noStrike" baseline="0">
              <a:solidFill>
                <a:schemeClr val="dk1"/>
              </a:solidFill>
              <a:effectLst/>
              <a:latin typeface="+mn-lt"/>
              <a:ea typeface="+mn-ea"/>
              <a:cs typeface="+mn-cs"/>
            </a:rPr>
            <a:t> take into account the anticipated vacancy rate of 6.90%.</a:t>
          </a:r>
          <a:endParaRPr lang="en-US" b="1">
            <a:effectLst/>
          </a:endParaRPr>
        </a:p>
        <a:p>
          <a:r>
            <a:rPr lang="en-US" sz="1100" b="1" i="0" u="none" strike="noStrike">
              <a:solidFill>
                <a:schemeClr val="dk1"/>
              </a:solidFill>
              <a:effectLst/>
              <a:latin typeface="+mn-lt"/>
              <a:ea typeface="+mn-ea"/>
              <a:cs typeface="+mn-cs"/>
            </a:rPr>
            <a:t>5.</a:t>
          </a:r>
          <a:r>
            <a:rPr lang="en-US" sz="1100" b="0" i="0" u="none" strike="noStrike">
              <a:solidFill>
                <a:schemeClr val="dk1"/>
              </a:solidFill>
              <a:effectLst/>
              <a:latin typeface="+mn-lt"/>
              <a:ea typeface="+mn-ea"/>
              <a:cs typeface="+mn-cs"/>
            </a:rPr>
            <a:t> Enter the Owner's Monthly Housing Payment in cell </a:t>
          </a:r>
          <a:r>
            <a:rPr lang="en-US" sz="1100" b="1" i="0" u="none" strike="noStrike">
              <a:solidFill>
                <a:schemeClr val="dk1"/>
              </a:solidFill>
              <a:effectLst/>
              <a:latin typeface="+mn-lt"/>
              <a:ea typeface="+mn-ea"/>
              <a:cs typeface="+mn-cs"/>
            </a:rPr>
            <a:t>C15</a:t>
          </a:r>
          <a:r>
            <a:rPr lang="en-US" sz="1100" b="0" i="0" u="none" strike="noStrike">
              <a:solidFill>
                <a:schemeClr val="dk1"/>
              </a:solidFill>
              <a:effectLst/>
              <a:latin typeface="+mn-lt"/>
              <a:ea typeface="+mn-ea"/>
              <a:cs typeface="+mn-cs"/>
            </a:rPr>
            <a:t>. In this scenario, it should be equal to the Monthly Mortgage in cell </a:t>
          </a:r>
          <a:r>
            <a:rPr lang="en-US" sz="1100" b="1" i="0" u="none" strike="noStrike">
              <a:solidFill>
                <a:schemeClr val="dk1"/>
              </a:solidFill>
              <a:effectLst/>
              <a:latin typeface="+mn-lt"/>
              <a:ea typeface="+mn-ea"/>
              <a:cs typeface="+mn-cs"/>
            </a:rPr>
            <a:t>D7</a:t>
          </a:r>
          <a:r>
            <a:rPr lang="en-US" sz="1100" b="0" i="0" u="none" strike="noStrike">
              <a:solidFill>
                <a:schemeClr val="dk1"/>
              </a:solidFill>
              <a:effectLst/>
              <a:latin typeface="+mn-lt"/>
              <a:ea typeface="+mn-ea"/>
              <a:cs typeface="+mn-cs"/>
            </a:rPr>
            <a:t>.</a:t>
          </a:r>
          <a:r>
            <a:rPr lang="en-US">
              <a:effectLst/>
            </a:rPr>
            <a:t> </a:t>
          </a:r>
        </a:p>
        <a:p>
          <a:r>
            <a:rPr lang="en-US" sz="1100" b="1" i="0" u="none" strike="noStrike">
              <a:solidFill>
                <a:schemeClr val="dk1"/>
              </a:solidFill>
              <a:effectLst/>
              <a:latin typeface="+mn-lt"/>
              <a:ea typeface="+mn-ea"/>
              <a:cs typeface="+mn-cs"/>
            </a:rPr>
            <a:t>6.</a:t>
          </a:r>
          <a:r>
            <a:rPr lang="en-US" sz="1100" b="0" i="0" u="none" strike="noStrike">
              <a:solidFill>
                <a:schemeClr val="dk1"/>
              </a:solidFill>
              <a:effectLst/>
              <a:latin typeface="+mn-lt"/>
              <a:ea typeface="+mn-ea"/>
              <a:cs typeface="+mn-cs"/>
            </a:rPr>
            <a:t> Enter the Annual Property Tax rate in cell </a:t>
          </a:r>
          <a:r>
            <a:rPr lang="en-US" sz="1100" b="1" i="0" u="none" strike="noStrike">
              <a:solidFill>
                <a:schemeClr val="dk1"/>
              </a:solidFill>
              <a:effectLst/>
              <a:latin typeface="+mn-lt"/>
              <a:ea typeface="+mn-ea"/>
              <a:cs typeface="+mn-cs"/>
            </a:rPr>
            <a:t>C18 </a:t>
          </a:r>
          <a:r>
            <a:rPr lang="en-US" sz="1100" b="0" i="0" u="none" strike="noStrike">
              <a:solidFill>
                <a:schemeClr val="dk1"/>
              </a:solidFill>
              <a:effectLst/>
              <a:latin typeface="+mn-lt"/>
              <a:ea typeface="+mn-ea"/>
              <a:cs typeface="+mn-cs"/>
            </a:rPr>
            <a:t>-- if unknown, use 1.04%.</a:t>
          </a:r>
          <a:r>
            <a:rPr lang="en-US">
              <a:effectLst/>
            </a:rPr>
            <a:t> </a:t>
          </a:r>
        </a:p>
        <a:p>
          <a:r>
            <a:rPr lang="en-US" sz="1100" b="1" i="0" u="none" strike="noStrike">
              <a:solidFill>
                <a:schemeClr val="dk1"/>
              </a:solidFill>
              <a:effectLst/>
              <a:latin typeface="+mn-lt"/>
              <a:ea typeface="+mn-ea"/>
              <a:cs typeface="+mn-cs"/>
            </a:rPr>
            <a:t>7.</a:t>
          </a:r>
          <a:r>
            <a:rPr lang="en-US" sz="1100" b="0" i="0" u="none" strike="noStrike">
              <a:solidFill>
                <a:schemeClr val="dk1"/>
              </a:solidFill>
              <a:effectLst/>
              <a:latin typeface="+mn-lt"/>
              <a:ea typeface="+mn-ea"/>
              <a:cs typeface="+mn-cs"/>
            </a:rPr>
            <a:t> Enter the Annual Maintenance rate in cell </a:t>
          </a:r>
          <a:r>
            <a:rPr lang="en-US" sz="1100" b="1" i="0" u="none" strike="noStrike">
              <a:solidFill>
                <a:schemeClr val="dk1"/>
              </a:solidFill>
              <a:effectLst/>
              <a:latin typeface="+mn-lt"/>
              <a:ea typeface="+mn-ea"/>
              <a:cs typeface="+mn-cs"/>
            </a:rPr>
            <a:t>C1</a:t>
          </a:r>
          <a:r>
            <a:rPr lang="en-US" sz="1100" b="1" i="0" u="none" strike="noStrike" baseline="0">
              <a:solidFill>
                <a:schemeClr val="dk1"/>
              </a:solidFill>
              <a:effectLst/>
              <a:latin typeface="+mn-lt"/>
              <a:ea typeface="+mn-ea"/>
              <a:cs typeface="+mn-cs"/>
            </a:rPr>
            <a:t>9 </a:t>
          </a:r>
          <a:r>
            <a:rPr lang="en-US" sz="1100" b="0" i="0" u="none" strike="noStrike" baseline="0">
              <a:solidFill>
                <a:schemeClr val="dk1"/>
              </a:solidFill>
              <a:effectLst/>
              <a:latin typeface="+mn-lt"/>
              <a:ea typeface="+mn-ea"/>
              <a:cs typeface="+mn-cs"/>
            </a:rPr>
            <a:t>-- if unknown, use 1.00%.</a:t>
          </a:r>
          <a:endParaRPr lang="en-US">
            <a:effectLst/>
          </a:endParaRPr>
        </a:p>
        <a:p>
          <a:endParaRPr lang="en-US" sz="1100" b="0" i="0" u="none" strike="noStrike">
            <a:solidFill>
              <a:schemeClr val="dk1"/>
            </a:solidFill>
            <a:effectLst/>
            <a:latin typeface="+mn-lt"/>
            <a:ea typeface="+mn-ea"/>
            <a:cs typeface="+mn-cs"/>
          </a:endParaRPr>
        </a:p>
        <a:p>
          <a:r>
            <a:rPr lang="en-US" sz="1100" b="1" i="0" u="sng" strike="noStrike">
              <a:solidFill>
                <a:schemeClr val="dk1"/>
              </a:solidFill>
              <a:effectLst/>
              <a:latin typeface="+mn-lt"/>
              <a:ea typeface="+mn-ea"/>
              <a:cs typeface="+mn-cs"/>
            </a:rPr>
            <a:t>Results:</a:t>
          </a:r>
        </a:p>
        <a:p>
          <a:r>
            <a:rPr lang="en-US" sz="1100" b="0" i="0" u="none" strike="noStrike">
              <a:solidFill>
                <a:schemeClr val="dk1"/>
              </a:solidFill>
              <a:effectLst/>
              <a:latin typeface="+mn-lt"/>
              <a:ea typeface="+mn-ea"/>
              <a:cs typeface="+mn-cs"/>
            </a:rPr>
            <a:t>The most notable results of this calculator are in cells </a:t>
          </a:r>
          <a:r>
            <a:rPr lang="en-US" sz="1100" b="1" i="0" u="none" strike="noStrike">
              <a:solidFill>
                <a:schemeClr val="dk1"/>
              </a:solidFill>
              <a:effectLst/>
              <a:latin typeface="+mn-lt"/>
              <a:ea typeface="+mn-ea"/>
              <a:cs typeface="+mn-cs"/>
            </a:rPr>
            <a:t>D20, D23, D24</a:t>
          </a:r>
          <a:r>
            <a:rPr lang="en-US" sz="1100" b="0" i="0" u="none" strike="noStrike">
              <a:solidFill>
                <a:schemeClr val="dk1"/>
              </a:solidFill>
              <a:effectLst/>
              <a:latin typeface="+mn-lt"/>
              <a:ea typeface="+mn-ea"/>
              <a:cs typeface="+mn-cs"/>
            </a:rPr>
            <a:t>, and </a:t>
          </a:r>
          <a:r>
            <a:rPr lang="en-US" sz="1100" b="1" i="0" u="none" strike="noStrike">
              <a:solidFill>
                <a:schemeClr val="dk1"/>
              </a:solidFill>
              <a:effectLst/>
              <a:latin typeface="+mn-lt"/>
              <a:ea typeface="+mn-ea"/>
              <a:cs typeface="+mn-cs"/>
            </a:rPr>
            <a:t>D25</a:t>
          </a:r>
          <a:r>
            <a:rPr lang="en-US" sz="1100" b="0" i="0" u="none" strike="noStrike">
              <a:solidFill>
                <a:schemeClr val="dk1"/>
              </a:solidFill>
              <a:effectLst/>
              <a:latin typeface="+mn-lt"/>
              <a:ea typeface="+mn-ea"/>
              <a:cs typeface="+mn-cs"/>
            </a:rPr>
            <a:t>, highlighted in green. </a:t>
          </a:r>
        </a:p>
        <a:p>
          <a:br>
            <a:rPr lang="en-US" sz="1100" b="0" i="0" u="none" strike="noStrike">
              <a:solidFill>
                <a:schemeClr val="dk1"/>
              </a:solidFill>
              <a:effectLst/>
              <a:latin typeface="+mn-lt"/>
              <a:ea typeface="+mn-ea"/>
              <a:cs typeface="+mn-cs"/>
            </a:rPr>
          </a:br>
          <a:r>
            <a:rPr lang="en-US" sz="1100" b="0" i="0" u="sng" strike="noStrike">
              <a:solidFill>
                <a:schemeClr val="dk1"/>
              </a:solidFill>
              <a:effectLst/>
              <a:latin typeface="+mn-lt"/>
              <a:ea typeface="+mn-ea"/>
              <a:cs typeface="+mn-cs"/>
            </a:rPr>
            <a:t>The Owner's Annual Net Profit in cell </a:t>
          </a:r>
          <a:r>
            <a:rPr lang="en-US" sz="1100" b="1" i="0" u="sng" strike="noStrike">
              <a:solidFill>
                <a:schemeClr val="dk1"/>
              </a:solidFill>
              <a:effectLst/>
              <a:latin typeface="+mn-lt"/>
              <a:ea typeface="+mn-ea"/>
              <a:cs typeface="+mn-cs"/>
            </a:rPr>
            <a:t>D20</a:t>
          </a:r>
          <a:r>
            <a:rPr lang="en-US" sz="1100" b="0" i="0" u="none" strike="noStrike">
              <a:solidFill>
                <a:schemeClr val="dk1"/>
              </a:solidFill>
              <a:effectLst/>
              <a:latin typeface="+mn-lt"/>
              <a:ea typeface="+mn-ea"/>
              <a:cs typeface="+mn-cs"/>
            </a:rPr>
            <a:t> reflects the amount of money an owner will take home every year just by living in one room of the quadplex and renting out the other rooms to tenants. </a:t>
          </a:r>
          <a:br>
            <a:rPr lang="en-US" sz="1100" b="0" i="0" u="none" strike="noStrike">
              <a:solidFill>
                <a:schemeClr val="dk1"/>
              </a:solidFill>
              <a:effectLst/>
              <a:latin typeface="+mn-lt"/>
              <a:ea typeface="+mn-ea"/>
              <a:cs typeface="+mn-cs"/>
            </a:rPr>
          </a:br>
          <a:r>
            <a:rPr lang="en-US" sz="1100" b="0" i="0" u="sng" strike="noStrike">
              <a:solidFill>
                <a:schemeClr val="dk1"/>
              </a:solidFill>
              <a:effectLst/>
              <a:latin typeface="+mn-lt"/>
              <a:ea typeface="+mn-ea"/>
              <a:cs typeface="+mn-cs"/>
            </a:rPr>
            <a:t>The Annual Capitalization Rate in cell</a:t>
          </a:r>
          <a:r>
            <a:rPr lang="en-US" sz="1100" b="1" i="0" u="sng" strike="noStrike">
              <a:solidFill>
                <a:schemeClr val="dk1"/>
              </a:solidFill>
              <a:effectLst/>
              <a:latin typeface="+mn-lt"/>
              <a:ea typeface="+mn-ea"/>
              <a:cs typeface="+mn-cs"/>
            </a:rPr>
            <a:t> D23</a:t>
          </a:r>
          <a:r>
            <a:rPr lang="en-US" sz="1100" b="0" i="0" u="none" strike="noStrike">
              <a:solidFill>
                <a:schemeClr val="dk1"/>
              </a:solidFill>
              <a:effectLst/>
              <a:latin typeface="+mn-lt"/>
              <a:ea typeface="+mn-ea"/>
              <a:cs typeface="+mn-cs"/>
            </a:rPr>
            <a:t> reflects the rate of return of the property based on its purchase price </a:t>
          </a:r>
          <a:r>
            <a:rPr lang="en-US" sz="1100" b="0" i="0">
              <a:solidFill>
                <a:schemeClr val="dk1"/>
              </a:solidFill>
              <a:effectLst/>
              <a:latin typeface="+mn-lt"/>
              <a:ea typeface="+mn-ea"/>
              <a:cs typeface="+mn-cs"/>
            </a:rPr>
            <a:t>(i.e., an annual net profit of $50,737 divided by the purchase price of $800,000 equals</a:t>
          </a:r>
          <a:r>
            <a:rPr lang="en-US" sz="1100" b="0" i="0" baseline="0">
              <a:solidFill>
                <a:schemeClr val="dk1"/>
              </a:solidFill>
              <a:effectLst/>
              <a:latin typeface="+mn-lt"/>
              <a:ea typeface="+mn-ea"/>
              <a:cs typeface="+mn-cs"/>
            </a:rPr>
            <a:t> the capitalization rate)</a:t>
          </a:r>
          <a:r>
            <a:rPr lang="en-US" sz="1100" b="0" i="0" u="none" strike="noStrike">
              <a:solidFill>
                <a:schemeClr val="dk1"/>
              </a:solidFill>
              <a:effectLst/>
              <a:latin typeface="+mn-lt"/>
              <a:ea typeface="+mn-ea"/>
              <a:cs typeface="+mn-cs"/>
            </a:rPr>
            <a:t>. </a:t>
          </a:r>
          <a:br>
            <a:rPr lang="en-US" sz="1100" b="0" i="0" u="none" strike="noStrike">
              <a:solidFill>
                <a:schemeClr val="dk1"/>
              </a:solidFill>
              <a:effectLst/>
              <a:latin typeface="+mn-lt"/>
              <a:ea typeface="+mn-ea"/>
              <a:cs typeface="+mn-cs"/>
            </a:rPr>
          </a:br>
          <a:r>
            <a:rPr lang="en-US" sz="1100" b="0" i="0" u="sng" strike="noStrike">
              <a:solidFill>
                <a:schemeClr val="dk1"/>
              </a:solidFill>
              <a:effectLst/>
              <a:latin typeface="+mn-lt"/>
              <a:ea typeface="+mn-ea"/>
              <a:cs typeface="+mn-cs"/>
            </a:rPr>
            <a:t>The Cash-On-Cash Return in cell </a:t>
          </a:r>
          <a:r>
            <a:rPr lang="en-US" sz="1100" b="1" i="0" u="sng" strike="noStrike">
              <a:solidFill>
                <a:schemeClr val="dk1"/>
              </a:solidFill>
              <a:effectLst/>
              <a:latin typeface="+mn-lt"/>
              <a:ea typeface="+mn-ea"/>
              <a:cs typeface="+mn-cs"/>
            </a:rPr>
            <a:t>D24</a:t>
          </a:r>
          <a:r>
            <a:rPr lang="en-US" sz="1100" b="0" i="0" u="none" strike="noStrike">
              <a:solidFill>
                <a:schemeClr val="dk1"/>
              </a:solidFill>
              <a:effectLst/>
              <a:latin typeface="+mn-lt"/>
              <a:ea typeface="+mn-ea"/>
              <a:cs typeface="+mn-cs"/>
            </a:rPr>
            <a:t> </a:t>
          </a:r>
          <a:r>
            <a:rPr lang="en-US" sz="1100" b="0" i="0">
              <a:solidFill>
                <a:schemeClr val="dk1"/>
              </a:solidFill>
              <a:effectLst/>
              <a:latin typeface="+mn-lt"/>
              <a:ea typeface="+mn-ea"/>
              <a:cs typeface="+mn-cs"/>
            </a:rPr>
            <a:t>reflects the rate of return on investment based on the initial amount invested, in this case the down payment (i.e., the $28,000 down</a:t>
          </a:r>
          <a:r>
            <a:rPr lang="en-US" sz="1100" b="0" i="0" baseline="0">
              <a:solidFill>
                <a:schemeClr val="dk1"/>
              </a:solidFill>
              <a:effectLst/>
              <a:latin typeface="+mn-lt"/>
              <a:ea typeface="+mn-ea"/>
              <a:cs typeface="+mn-cs"/>
            </a:rPr>
            <a:t> payment yields $50,737 annually!). </a:t>
          </a:r>
          <a:endParaRPr lang="en-US">
            <a:effectLst/>
          </a:endParaRPr>
        </a:p>
        <a:p>
          <a:r>
            <a:rPr lang="en-US" sz="1100" u="sng">
              <a:effectLst/>
            </a:rPr>
            <a:t>The Number of Years</a:t>
          </a:r>
          <a:r>
            <a:rPr lang="en-US" sz="1100" u="none" baseline="0">
              <a:effectLst/>
            </a:rPr>
            <a:t> it will take to totally pay off the mortgage under this payment schedule is located in </a:t>
          </a:r>
          <a:r>
            <a:rPr lang="en-US" sz="1100" u="sng" baseline="0">
              <a:effectLst/>
            </a:rPr>
            <a:t>cell </a:t>
          </a:r>
          <a:r>
            <a:rPr lang="en-US" sz="1100" b="1" u="sng" baseline="0">
              <a:effectLst/>
            </a:rPr>
            <a:t>D25</a:t>
          </a:r>
          <a:r>
            <a:rPr lang="en-US" sz="1100" u="none" baseline="0">
              <a:effectLst/>
            </a:rPr>
            <a:t>. Compare this to an average loan term of 30 years and see how fast you could pay off your mortgage!</a:t>
          </a:r>
          <a:endParaRPr lang="en-US" sz="1100" u="sng"/>
        </a:p>
      </xdr:txBody>
    </xdr:sp>
    <xdr:clientData/>
  </xdr:twoCellAnchor>
  <xdr:twoCellAnchor>
    <xdr:from>
      <xdr:col>17</xdr:col>
      <xdr:colOff>0</xdr:colOff>
      <xdr:row>1</xdr:row>
      <xdr:rowOff>0</xdr:rowOff>
    </xdr:from>
    <xdr:to>
      <xdr:col>27</xdr:col>
      <xdr:colOff>177800</xdr:colOff>
      <xdr:row>34</xdr:row>
      <xdr:rowOff>9525</xdr:rowOff>
    </xdr:to>
    <xdr:sp macro="" textlink="">
      <xdr:nvSpPr>
        <xdr:cNvPr id="4" name="TextBox 3">
          <a:extLst>
            <a:ext uri="{FF2B5EF4-FFF2-40B4-BE49-F238E27FC236}">
              <a16:creationId xmlns:a16="http://schemas.microsoft.com/office/drawing/2014/main" id="{21783FF2-0A09-48D5-8D10-496C9E460371}"/>
            </a:ext>
          </a:extLst>
        </xdr:cNvPr>
        <xdr:cNvSpPr txBox="1"/>
      </xdr:nvSpPr>
      <xdr:spPr>
        <a:xfrm>
          <a:off x="13335000" y="190500"/>
          <a:ext cx="6273800" cy="59912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sng">
              <a:solidFill>
                <a:schemeClr val="dk1"/>
              </a:solidFill>
              <a:effectLst/>
              <a:latin typeface="+mn-lt"/>
              <a:ea typeface="+mn-ea"/>
              <a:cs typeface="+mn-cs"/>
            </a:rPr>
            <a:t>Quadplex, Rent</a:t>
          </a:r>
          <a:r>
            <a:rPr lang="en-US" sz="1100" b="0" i="0" u="sng">
              <a:solidFill>
                <a:schemeClr val="dk1"/>
              </a:solidFill>
              <a:effectLst/>
              <a:latin typeface="+mn-lt"/>
              <a:ea typeface="+mn-ea"/>
              <a:cs typeface="+mn-cs"/>
            </a:rPr>
            <a:t>:</a:t>
          </a:r>
          <a:r>
            <a:rPr lang="en-US" sz="1100" b="0" i="0" u="none">
              <a:solidFill>
                <a:schemeClr val="dk1"/>
              </a:solidFill>
              <a:effectLst/>
              <a:latin typeface="+mn-lt"/>
              <a:ea typeface="+mn-ea"/>
              <a:cs typeface="+mn-cs"/>
            </a:rPr>
            <a:t> </a:t>
          </a:r>
          <a:r>
            <a:rPr lang="en-US" sz="1100" b="0" i="0">
              <a:solidFill>
                <a:schemeClr val="dk1"/>
              </a:solidFill>
              <a:effectLst/>
              <a:latin typeface="+mn-lt"/>
              <a:ea typeface="+mn-ea"/>
              <a:cs typeface="+mn-cs"/>
            </a:rPr>
            <a:t>In this scenario, the owner is living in the fourth unit and paying the equivalent of a typical tenant's rent every month. With the owner contributing to the mortgage, beyond solely using their tenants' rent to pay</a:t>
          </a:r>
          <a:r>
            <a:rPr lang="en-US" sz="1100" b="0" i="0" baseline="0">
              <a:solidFill>
                <a:schemeClr val="dk1"/>
              </a:solidFill>
              <a:effectLst/>
              <a:latin typeface="+mn-lt"/>
              <a:ea typeface="+mn-ea"/>
              <a:cs typeface="+mn-cs"/>
            </a:rPr>
            <a:t> it down,</a:t>
          </a:r>
          <a:r>
            <a:rPr lang="en-US" sz="1100" b="0" i="0">
              <a:solidFill>
                <a:schemeClr val="dk1"/>
              </a:solidFill>
              <a:effectLst/>
              <a:latin typeface="+mn-lt"/>
              <a:ea typeface="+mn-ea"/>
              <a:cs typeface="+mn-cs"/>
            </a:rPr>
            <a:t> they will be able to pay off their  mortgage faster than the initial 30-year</a:t>
          </a:r>
          <a:r>
            <a:rPr lang="en-US" sz="1100" b="0" i="0" baseline="0">
              <a:solidFill>
                <a:schemeClr val="dk1"/>
              </a:solidFill>
              <a:effectLst/>
              <a:latin typeface="+mn-lt"/>
              <a:ea typeface="+mn-ea"/>
              <a:cs typeface="+mn-cs"/>
            </a:rPr>
            <a:t> </a:t>
          </a:r>
          <a:r>
            <a:rPr lang="en-US" sz="1100" b="0" i="0">
              <a:solidFill>
                <a:schemeClr val="dk1"/>
              </a:solidFill>
              <a:effectLst/>
              <a:latin typeface="+mn-lt"/>
              <a:ea typeface="+mn-ea"/>
              <a:cs typeface="+mn-cs"/>
            </a:rPr>
            <a:t>mortgage term, but not as fast as if the owner were paying the</a:t>
          </a:r>
          <a:r>
            <a:rPr lang="en-US" sz="1100" b="0" i="0" baseline="0">
              <a:solidFill>
                <a:schemeClr val="dk1"/>
              </a:solidFill>
              <a:effectLst/>
              <a:latin typeface="+mn-lt"/>
              <a:ea typeface="+mn-ea"/>
              <a:cs typeface="+mn-cs"/>
            </a:rPr>
            <a:t> equivalent of a</a:t>
          </a:r>
          <a:r>
            <a:rPr lang="en-US" sz="1100" b="0" i="0">
              <a:solidFill>
                <a:schemeClr val="dk1"/>
              </a:solidFill>
              <a:effectLst/>
              <a:latin typeface="+mn-lt"/>
              <a:ea typeface="+mn-ea"/>
              <a:cs typeface="+mn-cs"/>
            </a:rPr>
            <a:t> mortgage each month as in</a:t>
          </a:r>
          <a:r>
            <a:rPr lang="en-US" sz="1100" b="0" i="0" baseline="0">
              <a:solidFill>
                <a:schemeClr val="dk1"/>
              </a:solidFill>
              <a:effectLst/>
              <a:latin typeface="+mn-lt"/>
              <a:ea typeface="+mn-ea"/>
              <a:cs typeface="+mn-cs"/>
            </a:rPr>
            <a:t> the "Quadplex, Mortgage" Scenario</a:t>
          </a:r>
          <a:r>
            <a:rPr lang="en-US" sz="1100" b="0" i="0">
              <a:solidFill>
                <a:schemeClr val="dk1"/>
              </a:solidFill>
              <a:effectLst/>
              <a:latin typeface="+mn-lt"/>
              <a:ea typeface="+mn-ea"/>
              <a:cs typeface="+mn-cs"/>
            </a:rPr>
            <a:t>.</a:t>
          </a:r>
          <a:endParaRPr lang="en-US" sz="1100">
            <a:solidFill>
              <a:schemeClr val="dk1"/>
            </a:solidFill>
            <a:effectLst/>
            <a:latin typeface="+mn-lt"/>
            <a:ea typeface="+mn-ea"/>
            <a:cs typeface="+mn-cs"/>
          </a:endParaRPr>
        </a:p>
        <a:p>
          <a:endParaRPr lang="en-US">
            <a:effectLst/>
          </a:endParaRPr>
        </a:p>
        <a:p>
          <a:r>
            <a:rPr lang="en-US" sz="1100" b="1" i="0" u="sng">
              <a:solidFill>
                <a:schemeClr val="dk1"/>
              </a:solidFill>
              <a:effectLst/>
              <a:latin typeface="+mn-lt"/>
              <a:ea typeface="+mn-ea"/>
              <a:cs typeface="+mn-cs"/>
            </a:rPr>
            <a:t>Instructions:</a:t>
          </a:r>
          <a:endParaRPr lang="en-US">
            <a:effectLst/>
          </a:endParaRPr>
        </a:p>
        <a:p>
          <a:r>
            <a:rPr lang="en-US" sz="1100" b="1" i="0">
              <a:solidFill>
                <a:schemeClr val="dk1"/>
              </a:solidFill>
              <a:effectLst/>
              <a:latin typeface="+mn-lt"/>
              <a:ea typeface="+mn-ea"/>
              <a:cs typeface="+mn-cs"/>
            </a:rPr>
            <a:t>1.</a:t>
          </a:r>
          <a:r>
            <a:rPr lang="en-US" sz="1100" b="0" i="0">
              <a:solidFill>
                <a:schemeClr val="dk1"/>
              </a:solidFill>
              <a:effectLst/>
              <a:latin typeface="+mn-lt"/>
              <a:ea typeface="+mn-ea"/>
              <a:cs typeface="+mn-cs"/>
            </a:rPr>
            <a:t> Enter each Unit's Monthly Rent in cells </a:t>
          </a:r>
          <a:r>
            <a:rPr lang="en-US" sz="1100" b="1" i="0">
              <a:solidFill>
                <a:schemeClr val="dk1"/>
              </a:solidFill>
              <a:effectLst/>
              <a:latin typeface="+mn-lt"/>
              <a:ea typeface="+mn-ea"/>
              <a:cs typeface="+mn-cs"/>
            </a:rPr>
            <a:t>O12 through O14.</a:t>
          </a:r>
          <a:endParaRPr lang="en-US" b="1">
            <a:effectLst/>
          </a:endParaRPr>
        </a:p>
        <a:p>
          <a:r>
            <a:rPr lang="en-US" sz="1100" b="1" i="0">
              <a:solidFill>
                <a:schemeClr val="dk1"/>
              </a:solidFill>
              <a:effectLst/>
              <a:latin typeface="+mn-lt"/>
              <a:ea typeface="+mn-ea"/>
              <a:cs typeface="+mn-cs"/>
            </a:rPr>
            <a:t>2. </a:t>
          </a:r>
          <a:r>
            <a:rPr lang="en-US" sz="1100" b="0" i="0">
              <a:solidFill>
                <a:schemeClr val="dk1"/>
              </a:solidFill>
              <a:effectLst/>
              <a:latin typeface="+mn-lt"/>
              <a:ea typeface="+mn-ea"/>
              <a:cs typeface="+mn-cs"/>
            </a:rPr>
            <a:t>Enter the Owner's Monthly Housing Payment in cell </a:t>
          </a:r>
          <a:r>
            <a:rPr lang="en-US" sz="1100" b="1" i="0">
              <a:solidFill>
                <a:schemeClr val="dk1"/>
              </a:solidFill>
              <a:effectLst/>
              <a:latin typeface="+mn-lt"/>
              <a:ea typeface="+mn-ea"/>
              <a:cs typeface="+mn-cs"/>
            </a:rPr>
            <a:t>O15</a:t>
          </a:r>
          <a:r>
            <a:rPr lang="en-US" sz="1100" b="0" i="0">
              <a:solidFill>
                <a:schemeClr val="dk1"/>
              </a:solidFill>
              <a:effectLst/>
              <a:latin typeface="+mn-lt"/>
              <a:ea typeface="+mn-ea"/>
              <a:cs typeface="+mn-cs"/>
            </a:rPr>
            <a:t>. In this scenario, it should be equivalent to </a:t>
          </a:r>
          <a:r>
            <a:rPr lang="en-US" sz="1100" b="0" i="0" baseline="0">
              <a:solidFill>
                <a:schemeClr val="dk1"/>
              </a:solidFill>
              <a:effectLst/>
              <a:latin typeface="+mn-lt"/>
              <a:ea typeface="+mn-ea"/>
              <a:cs typeface="+mn-cs"/>
            </a:rPr>
            <a:t>the other tenants' rent.</a:t>
          </a:r>
          <a:endParaRPr lang="en-US">
            <a:effectLst/>
          </a:endParaRPr>
        </a:p>
        <a:p>
          <a:endParaRPr lang="en-US">
            <a:effectLst/>
          </a:endParaRPr>
        </a:p>
        <a:p>
          <a:r>
            <a:rPr lang="en-US" sz="1100" b="1" i="0" u="sng">
              <a:solidFill>
                <a:schemeClr val="dk1"/>
              </a:solidFill>
              <a:effectLst/>
              <a:latin typeface="+mn-lt"/>
              <a:ea typeface="+mn-ea"/>
              <a:cs typeface="+mn-cs"/>
            </a:rPr>
            <a:t>Results:</a:t>
          </a:r>
          <a:endParaRPr lang="en-US">
            <a:effectLst/>
          </a:endParaRPr>
        </a:p>
        <a:p>
          <a:r>
            <a:rPr lang="en-US" sz="1100" b="0" i="0">
              <a:solidFill>
                <a:schemeClr val="dk1"/>
              </a:solidFill>
              <a:effectLst/>
              <a:latin typeface="+mn-lt"/>
              <a:ea typeface="+mn-ea"/>
              <a:cs typeface="+mn-cs"/>
            </a:rPr>
            <a:t>The most notable results of this calculator are in cells </a:t>
          </a:r>
          <a:r>
            <a:rPr lang="en-US" sz="1100" b="1" i="0">
              <a:solidFill>
                <a:schemeClr val="dk1"/>
              </a:solidFill>
              <a:effectLst/>
              <a:latin typeface="+mn-lt"/>
              <a:ea typeface="+mn-ea"/>
              <a:cs typeface="+mn-cs"/>
            </a:rPr>
            <a:t>P20, P23, P24</a:t>
          </a:r>
          <a:r>
            <a:rPr lang="en-US" sz="1100" b="0" i="0">
              <a:solidFill>
                <a:schemeClr val="dk1"/>
              </a:solidFill>
              <a:effectLst/>
              <a:latin typeface="+mn-lt"/>
              <a:ea typeface="+mn-ea"/>
              <a:cs typeface="+mn-cs"/>
            </a:rPr>
            <a:t>, and</a:t>
          </a:r>
          <a:r>
            <a:rPr lang="en-US" sz="1100" b="1" i="0">
              <a:solidFill>
                <a:schemeClr val="dk1"/>
              </a:solidFill>
              <a:effectLst/>
              <a:latin typeface="+mn-lt"/>
              <a:ea typeface="+mn-ea"/>
              <a:cs typeface="+mn-cs"/>
            </a:rPr>
            <a:t> P25</a:t>
          </a:r>
          <a:r>
            <a:rPr lang="en-US" sz="1100" b="0" i="0">
              <a:solidFill>
                <a:schemeClr val="dk1"/>
              </a:solidFill>
              <a:effectLst/>
              <a:latin typeface="+mn-lt"/>
              <a:ea typeface="+mn-ea"/>
              <a:cs typeface="+mn-cs"/>
            </a:rPr>
            <a:t>, highlighted in green. </a:t>
          </a:r>
          <a:endParaRPr lang="en-US">
            <a:effectLst/>
          </a:endParaRPr>
        </a:p>
        <a:p>
          <a:br>
            <a:rPr lang="en-US" sz="1100" b="0" i="0">
              <a:solidFill>
                <a:schemeClr val="dk1"/>
              </a:solidFill>
              <a:effectLst/>
              <a:latin typeface="+mn-lt"/>
              <a:ea typeface="+mn-ea"/>
              <a:cs typeface="+mn-cs"/>
            </a:rPr>
          </a:br>
          <a:r>
            <a:rPr lang="en-US" sz="1100" b="0" i="0" u="sng">
              <a:solidFill>
                <a:schemeClr val="dk1"/>
              </a:solidFill>
              <a:effectLst/>
              <a:latin typeface="+mn-lt"/>
              <a:ea typeface="+mn-ea"/>
              <a:cs typeface="+mn-cs"/>
            </a:rPr>
            <a:t>The Owner's Annual Net Profit in cell </a:t>
          </a:r>
          <a:r>
            <a:rPr lang="en-US" sz="1100" b="1" i="0" u="sng">
              <a:solidFill>
                <a:schemeClr val="dk1"/>
              </a:solidFill>
              <a:effectLst/>
              <a:latin typeface="+mn-lt"/>
              <a:ea typeface="+mn-ea"/>
              <a:cs typeface="+mn-cs"/>
            </a:rPr>
            <a:t>P20</a:t>
          </a:r>
          <a:r>
            <a:rPr lang="en-US" sz="1100" b="1" i="0" u="none">
              <a:solidFill>
                <a:schemeClr val="dk1"/>
              </a:solidFill>
              <a:effectLst/>
              <a:latin typeface="+mn-lt"/>
              <a:ea typeface="+mn-ea"/>
              <a:cs typeface="+mn-cs"/>
            </a:rPr>
            <a:t> </a:t>
          </a:r>
          <a:r>
            <a:rPr lang="en-US" sz="1100" b="0" i="0">
              <a:solidFill>
                <a:schemeClr val="dk1"/>
              </a:solidFill>
              <a:effectLst/>
              <a:latin typeface="+mn-lt"/>
              <a:ea typeface="+mn-ea"/>
              <a:cs typeface="+mn-cs"/>
            </a:rPr>
            <a:t>reflects the amount of money an owner will take home every year just by living in one room of the quadplex and renting out the other rooms to tenants. </a:t>
          </a:r>
          <a:br>
            <a:rPr lang="en-US" sz="1100" b="0" i="0">
              <a:solidFill>
                <a:schemeClr val="dk1"/>
              </a:solidFill>
              <a:effectLst/>
              <a:latin typeface="+mn-lt"/>
              <a:ea typeface="+mn-ea"/>
              <a:cs typeface="+mn-cs"/>
            </a:rPr>
          </a:br>
          <a:r>
            <a:rPr lang="en-US" sz="1100" b="0" i="0" u="sng">
              <a:solidFill>
                <a:schemeClr val="dk1"/>
              </a:solidFill>
              <a:effectLst/>
              <a:latin typeface="+mn-lt"/>
              <a:ea typeface="+mn-ea"/>
              <a:cs typeface="+mn-cs"/>
            </a:rPr>
            <a:t>The Annual Capitalization Rate in cell </a:t>
          </a:r>
          <a:r>
            <a:rPr lang="en-US" sz="1100" b="1" i="0" u="sng">
              <a:solidFill>
                <a:schemeClr val="dk1"/>
              </a:solidFill>
              <a:effectLst/>
              <a:latin typeface="+mn-lt"/>
              <a:ea typeface="+mn-ea"/>
              <a:cs typeface="+mn-cs"/>
            </a:rPr>
            <a:t>P23</a:t>
          </a:r>
          <a:r>
            <a:rPr lang="en-US" sz="1100" b="0" i="0" u="none">
              <a:solidFill>
                <a:schemeClr val="dk1"/>
              </a:solidFill>
              <a:effectLst/>
              <a:latin typeface="+mn-lt"/>
              <a:ea typeface="+mn-ea"/>
              <a:cs typeface="+mn-cs"/>
            </a:rPr>
            <a:t> </a:t>
          </a:r>
          <a:r>
            <a:rPr lang="en-US" sz="1100" b="0" i="0">
              <a:solidFill>
                <a:schemeClr val="dk1"/>
              </a:solidFill>
              <a:effectLst/>
              <a:latin typeface="+mn-lt"/>
              <a:ea typeface="+mn-ea"/>
              <a:cs typeface="+mn-cs"/>
            </a:rPr>
            <a:t>reflects the rate of return of the property based on its purchase price (i.e., an annual net profit of $74,737 divided by the purchase price of $800,000 equals</a:t>
          </a:r>
          <a:r>
            <a:rPr lang="en-US" sz="1100" b="0" i="0" baseline="0">
              <a:solidFill>
                <a:schemeClr val="dk1"/>
              </a:solidFill>
              <a:effectLst/>
              <a:latin typeface="+mn-lt"/>
              <a:ea typeface="+mn-ea"/>
              <a:cs typeface="+mn-cs"/>
            </a:rPr>
            <a:t> the capitalization rate)</a:t>
          </a:r>
          <a:r>
            <a:rPr lang="en-US" sz="1100" b="0" i="0">
              <a:solidFill>
                <a:schemeClr val="dk1"/>
              </a:solidFill>
              <a:effectLst/>
              <a:latin typeface="+mn-lt"/>
              <a:ea typeface="+mn-ea"/>
              <a:cs typeface="+mn-cs"/>
            </a:rPr>
            <a:t>. </a:t>
          </a:r>
          <a:br>
            <a:rPr lang="en-US" sz="1100" b="0" i="0">
              <a:solidFill>
                <a:schemeClr val="dk1"/>
              </a:solidFill>
              <a:effectLst/>
              <a:latin typeface="+mn-lt"/>
              <a:ea typeface="+mn-ea"/>
              <a:cs typeface="+mn-cs"/>
            </a:rPr>
          </a:br>
          <a:r>
            <a:rPr lang="en-US" sz="1100" b="0" i="0" u="sng">
              <a:solidFill>
                <a:schemeClr val="dk1"/>
              </a:solidFill>
              <a:effectLst/>
              <a:latin typeface="+mn-lt"/>
              <a:ea typeface="+mn-ea"/>
              <a:cs typeface="+mn-cs"/>
            </a:rPr>
            <a:t>The Cash-On-Cash Return in cell </a:t>
          </a:r>
          <a:r>
            <a:rPr lang="en-US" sz="1100" b="1" i="0" u="sng">
              <a:solidFill>
                <a:schemeClr val="dk1"/>
              </a:solidFill>
              <a:effectLst/>
              <a:latin typeface="+mn-lt"/>
              <a:ea typeface="+mn-ea"/>
              <a:cs typeface="+mn-cs"/>
            </a:rPr>
            <a:t>P24</a:t>
          </a:r>
          <a:r>
            <a:rPr lang="en-US" sz="1100" b="0" i="0" u="none">
              <a:solidFill>
                <a:schemeClr val="dk1"/>
              </a:solidFill>
              <a:effectLst/>
              <a:latin typeface="+mn-lt"/>
              <a:ea typeface="+mn-ea"/>
              <a:cs typeface="+mn-cs"/>
            </a:rPr>
            <a:t> </a:t>
          </a:r>
          <a:r>
            <a:rPr lang="en-US" sz="1100" b="0" i="0">
              <a:solidFill>
                <a:schemeClr val="dk1"/>
              </a:solidFill>
              <a:effectLst/>
              <a:latin typeface="+mn-lt"/>
              <a:ea typeface="+mn-ea"/>
              <a:cs typeface="+mn-cs"/>
            </a:rPr>
            <a:t>reflects the rate of return on investment based on the initial amount invested, in this case the down payment (i.e., the $28,000 down</a:t>
          </a:r>
          <a:r>
            <a:rPr lang="en-US" sz="1100" b="0" i="0" baseline="0">
              <a:solidFill>
                <a:schemeClr val="dk1"/>
              </a:solidFill>
              <a:effectLst/>
              <a:latin typeface="+mn-lt"/>
              <a:ea typeface="+mn-ea"/>
              <a:cs typeface="+mn-cs"/>
            </a:rPr>
            <a:t> payment yields $74,737 annually!). </a:t>
          </a:r>
          <a:endParaRPr lang="en-US">
            <a:effectLst/>
          </a:endParaRPr>
        </a:p>
        <a:p>
          <a:r>
            <a:rPr lang="en-US" sz="1100" u="sng">
              <a:solidFill>
                <a:schemeClr val="dk1"/>
              </a:solidFill>
              <a:effectLst/>
              <a:latin typeface="+mn-lt"/>
              <a:ea typeface="+mn-ea"/>
              <a:cs typeface="+mn-cs"/>
            </a:rPr>
            <a:t>The Number of Years</a:t>
          </a:r>
          <a:r>
            <a:rPr lang="en-US" sz="1100" baseline="0">
              <a:solidFill>
                <a:schemeClr val="dk1"/>
              </a:solidFill>
              <a:effectLst/>
              <a:latin typeface="+mn-lt"/>
              <a:ea typeface="+mn-ea"/>
              <a:cs typeface="+mn-cs"/>
            </a:rPr>
            <a:t> it will take to totally pay off the mortgage under this payment schedule is located in </a:t>
          </a:r>
          <a:r>
            <a:rPr lang="en-US" sz="1100" u="sng" baseline="0">
              <a:solidFill>
                <a:schemeClr val="dk1"/>
              </a:solidFill>
              <a:effectLst/>
              <a:latin typeface="+mn-lt"/>
              <a:ea typeface="+mn-ea"/>
              <a:cs typeface="+mn-cs"/>
            </a:rPr>
            <a:t>cell </a:t>
          </a:r>
          <a:r>
            <a:rPr lang="en-US" sz="1100" b="1" i="0" u="sng">
              <a:solidFill>
                <a:schemeClr val="dk1"/>
              </a:solidFill>
              <a:effectLst/>
              <a:latin typeface="+mn-lt"/>
              <a:ea typeface="+mn-ea"/>
              <a:cs typeface="+mn-cs"/>
            </a:rPr>
            <a:t>P</a:t>
          </a:r>
          <a:r>
            <a:rPr lang="en-US" sz="1100" b="1" u="sng" baseline="0">
              <a:solidFill>
                <a:schemeClr val="dk1"/>
              </a:solidFill>
              <a:effectLst/>
              <a:latin typeface="+mn-lt"/>
              <a:ea typeface="+mn-ea"/>
              <a:cs typeface="+mn-cs"/>
            </a:rPr>
            <a:t>25</a:t>
          </a:r>
          <a:r>
            <a:rPr lang="en-US" sz="1100" baseline="0">
              <a:solidFill>
                <a:schemeClr val="dk1"/>
              </a:solidFill>
              <a:effectLst/>
              <a:latin typeface="+mn-lt"/>
              <a:ea typeface="+mn-ea"/>
              <a:cs typeface="+mn-cs"/>
            </a:rPr>
            <a:t>. Compare this to an average loan term of 30 years and see how fast you could pay off your mortgage!</a:t>
          </a:r>
          <a:endParaRPr lang="en-US">
            <a:effectLst/>
          </a:endParaRPr>
        </a:p>
        <a:p>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9525</xdr:colOff>
      <xdr:row>1</xdr:row>
      <xdr:rowOff>0</xdr:rowOff>
    </xdr:from>
    <xdr:to>
      <xdr:col>12</xdr:col>
      <xdr:colOff>19050</xdr:colOff>
      <xdr:row>31</xdr:row>
      <xdr:rowOff>57150</xdr:rowOff>
    </xdr:to>
    <xdr:sp macro="" textlink="">
      <xdr:nvSpPr>
        <xdr:cNvPr id="3" name="TextBox 2">
          <a:extLst>
            <a:ext uri="{FF2B5EF4-FFF2-40B4-BE49-F238E27FC236}">
              <a16:creationId xmlns:a16="http://schemas.microsoft.com/office/drawing/2014/main" id="{E3F54E29-7C8C-48D3-8D85-7462016EC37B}"/>
            </a:ext>
          </a:extLst>
        </xdr:cNvPr>
        <xdr:cNvSpPr txBox="1"/>
      </xdr:nvSpPr>
      <xdr:spPr>
        <a:xfrm>
          <a:off x="5038725" y="190500"/>
          <a:ext cx="4210050" cy="51339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sng">
              <a:solidFill>
                <a:schemeClr val="dk1"/>
              </a:solidFill>
              <a:effectLst/>
              <a:latin typeface="+mn-lt"/>
              <a:ea typeface="+mn-ea"/>
              <a:cs typeface="+mn-cs"/>
            </a:rPr>
            <a:t>Post-Mortgage</a:t>
          </a:r>
          <a:r>
            <a:rPr lang="en-US" sz="1100" b="1" i="0" u="sng" baseline="0">
              <a:solidFill>
                <a:schemeClr val="dk1"/>
              </a:solidFill>
              <a:effectLst/>
              <a:latin typeface="+mn-lt"/>
              <a:ea typeface="+mn-ea"/>
              <a:cs typeface="+mn-cs"/>
            </a:rPr>
            <a:t> Pay-Off</a:t>
          </a:r>
          <a:r>
            <a:rPr lang="en-US" sz="1100" b="0" i="0" u="sng">
              <a:solidFill>
                <a:schemeClr val="dk1"/>
              </a:solidFill>
              <a:effectLst/>
              <a:latin typeface="+mn-lt"/>
              <a:ea typeface="+mn-ea"/>
              <a:cs typeface="+mn-cs"/>
            </a:rPr>
            <a:t>:</a:t>
          </a:r>
          <a:r>
            <a:rPr lang="en-US" sz="1100" b="0" i="0" u="none">
              <a:solidFill>
                <a:schemeClr val="dk1"/>
              </a:solidFill>
              <a:effectLst/>
              <a:latin typeface="+mn-lt"/>
              <a:ea typeface="+mn-ea"/>
              <a:cs typeface="+mn-cs"/>
            </a:rPr>
            <a:t> </a:t>
          </a:r>
          <a:r>
            <a:rPr lang="en-US" sz="1100" b="0" i="0">
              <a:solidFill>
                <a:schemeClr val="dk1"/>
              </a:solidFill>
              <a:effectLst/>
              <a:latin typeface="+mn-lt"/>
              <a:ea typeface="+mn-ea"/>
              <a:cs typeface="+mn-cs"/>
            </a:rPr>
            <a:t>In this scenario, the owner has completely paid off the mortgage on their quadplex and has moved out (either into their forever home or their next quadplex!). Once an owner pays off their mortgage,</a:t>
          </a:r>
          <a:r>
            <a:rPr lang="en-US" sz="1100" b="0" i="0" baseline="0">
              <a:solidFill>
                <a:schemeClr val="dk1"/>
              </a:solidFill>
              <a:effectLst/>
              <a:latin typeface="+mn-lt"/>
              <a:ea typeface="+mn-ea"/>
              <a:cs typeface="+mn-cs"/>
            </a:rPr>
            <a:t> they can then utilize the tenants' rent from that first quadplex to assist in paying down the mortgage on their dream home or they can use those payments to contribute to the mortgage on their next quadplex! Here is an illustration of approximately how much passive income a single quadplex could generate once the mortgage is paid off. </a:t>
          </a:r>
          <a:endParaRPr lang="en-US" sz="1100" b="0" i="0">
            <a:solidFill>
              <a:schemeClr val="dk1"/>
            </a:solidFill>
            <a:effectLst/>
            <a:latin typeface="+mn-lt"/>
            <a:ea typeface="+mn-ea"/>
            <a:cs typeface="+mn-cs"/>
          </a:endParaRPr>
        </a:p>
        <a:p>
          <a:endParaRPr lang="en-US">
            <a:effectLst/>
          </a:endParaRPr>
        </a:p>
        <a:p>
          <a:r>
            <a:rPr lang="en-US" sz="1100" b="1" i="0" u="sng">
              <a:solidFill>
                <a:schemeClr val="dk1"/>
              </a:solidFill>
              <a:effectLst/>
              <a:latin typeface="+mn-lt"/>
              <a:ea typeface="+mn-ea"/>
              <a:cs typeface="+mn-cs"/>
            </a:rPr>
            <a:t>Instructions:</a:t>
          </a:r>
          <a:endParaRPr lang="en-US">
            <a:effectLst/>
          </a:endParaRPr>
        </a:p>
        <a:p>
          <a:r>
            <a:rPr lang="en-US" sz="1100" b="1" i="0">
              <a:solidFill>
                <a:schemeClr val="dk1"/>
              </a:solidFill>
              <a:effectLst/>
              <a:latin typeface="+mn-lt"/>
              <a:ea typeface="+mn-ea"/>
              <a:cs typeface="+mn-cs"/>
            </a:rPr>
            <a:t>1.</a:t>
          </a:r>
          <a:r>
            <a:rPr lang="en-US" sz="1100" b="0" i="0">
              <a:solidFill>
                <a:schemeClr val="dk1"/>
              </a:solidFill>
              <a:effectLst/>
              <a:latin typeface="+mn-lt"/>
              <a:ea typeface="+mn-ea"/>
              <a:cs typeface="+mn-cs"/>
            </a:rPr>
            <a:t> Enter the Purchase Price of the property in cell </a:t>
          </a:r>
          <a:r>
            <a:rPr lang="en-US" sz="1100" b="1" i="0">
              <a:solidFill>
                <a:schemeClr val="dk1"/>
              </a:solidFill>
              <a:effectLst/>
              <a:latin typeface="+mn-lt"/>
              <a:ea typeface="+mn-ea"/>
              <a:cs typeface="+mn-cs"/>
            </a:rPr>
            <a:t>D3.</a:t>
          </a:r>
          <a:r>
            <a:rPr lang="en-US" sz="1100" b="1">
              <a:solidFill>
                <a:schemeClr val="dk1"/>
              </a:solidFill>
              <a:effectLst/>
              <a:latin typeface="+mn-lt"/>
              <a:ea typeface="+mn-ea"/>
              <a:cs typeface="+mn-cs"/>
            </a:rPr>
            <a:t> </a:t>
          </a:r>
          <a:endParaRPr lang="en-US" b="1">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b="1" i="0">
              <a:solidFill>
                <a:schemeClr val="dk1"/>
              </a:solidFill>
              <a:effectLst/>
              <a:latin typeface="+mn-lt"/>
              <a:ea typeface="+mn-ea"/>
              <a:cs typeface="+mn-cs"/>
            </a:rPr>
            <a:t>2. </a:t>
          </a:r>
          <a:r>
            <a:rPr lang="en-US" sz="1100" b="0" i="0">
              <a:solidFill>
                <a:schemeClr val="dk1"/>
              </a:solidFill>
              <a:effectLst/>
              <a:latin typeface="+mn-lt"/>
              <a:ea typeface="+mn-ea"/>
              <a:cs typeface="+mn-cs"/>
            </a:rPr>
            <a:t>Enter the Vacancy Rate in cell</a:t>
          </a:r>
          <a:r>
            <a:rPr lang="en-US" sz="1100" b="1" i="0">
              <a:solidFill>
                <a:schemeClr val="dk1"/>
              </a:solidFill>
              <a:effectLst/>
              <a:latin typeface="+mn-lt"/>
              <a:ea typeface="+mn-ea"/>
              <a:cs typeface="+mn-cs"/>
            </a:rPr>
            <a:t> D6</a:t>
          </a:r>
          <a:r>
            <a:rPr lang="en-US" sz="1100">
              <a:solidFill>
                <a:schemeClr val="dk1"/>
              </a:solidFill>
              <a:effectLst/>
              <a:latin typeface="+mn-lt"/>
              <a:ea typeface="+mn-ea"/>
              <a:cs typeface="+mn-cs"/>
            </a:rPr>
            <a:t> --</a:t>
          </a:r>
          <a:r>
            <a:rPr lang="en-US" sz="1100" baseline="0">
              <a:solidFill>
                <a:schemeClr val="dk1"/>
              </a:solidFill>
              <a:effectLst/>
              <a:latin typeface="+mn-lt"/>
              <a:ea typeface="+mn-ea"/>
              <a:cs typeface="+mn-cs"/>
            </a:rPr>
            <a:t> 6.90% is the current market average.</a:t>
          </a:r>
          <a:endParaRPr lang="en-US">
            <a:effectLst/>
          </a:endParaRPr>
        </a:p>
        <a:p>
          <a:r>
            <a:rPr lang="en-US" sz="1100" b="1" i="0">
              <a:solidFill>
                <a:schemeClr val="dk1"/>
              </a:solidFill>
              <a:effectLst/>
              <a:latin typeface="+mn-lt"/>
              <a:ea typeface="+mn-ea"/>
              <a:cs typeface="+mn-cs"/>
            </a:rPr>
            <a:t>3. </a:t>
          </a:r>
          <a:r>
            <a:rPr lang="en-US" sz="1100" b="0" i="0">
              <a:solidFill>
                <a:schemeClr val="dk1"/>
              </a:solidFill>
              <a:effectLst/>
              <a:latin typeface="+mn-lt"/>
              <a:ea typeface="+mn-ea"/>
              <a:cs typeface="+mn-cs"/>
            </a:rPr>
            <a:t>Enter each Unit's Monthly Rent in cells </a:t>
          </a:r>
          <a:r>
            <a:rPr lang="en-US" sz="1100" b="1" i="0">
              <a:solidFill>
                <a:schemeClr val="dk1"/>
              </a:solidFill>
              <a:effectLst/>
              <a:latin typeface="+mn-lt"/>
              <a:ea typeface="+mn-ea"/>
              <a:cs typeface="+mn-cs"/>
            </a:rPr>
            <a:t>C7 through C10</a:t>
          </a:r>
          <a:r>
            <a:rPr lang="en-US" sz="1100" b="1">
              <a:solidFill>
                <a:schemeClr val="dk1"/>
              </a:solidFill>
              <a:effectLst/>
              <a:latin typeface="+mn-lt"/>
              <a:ea typeface="+mn-ea"/>
              <a:cs typeface="+mn-cs"/>
            </a:rPr>
            <a:t>.</a:t>
          </a:r>
          <a:endParaRPr lang="en-US" b="1">
            <a:effectLst/>
          </a:endParaRPr>
        </a:p>
        <a:p>
          <a:r>
            <a:rPr lang="en-US" sz="1100" b="1" i="0">
              <a:solidFill>
                <a:schemeClr val="dk1"/>
              </a:solidFill>
              <a:effectLst/>
              <a:latin typeface="+mn-lt"/>
              <a:ea typeface="+mn-ea"/>
              <a:cs typeface="+mn-cs"/>
            </a:rPr>
            <a:t>4. </a:t>
          </a:r>
          <a:r>
            <a:rPr lang="en-US" sz="1100" b="0" i="0">
              <a:solidFill>
                <a:schemeClr val="dk1"/>
              </a:solidFill>
              <a:effectLst/>
              <a:latin typeface="+mn-lt"/>
              <a:ea typeface="+mn-ea"/>
              <a:cs typeface="+mn-cs"/>
            </a:rPr>
            <a:t>Enter the Annual Property Tax rate in cell</a:t>
          </a:r>
          <a:r>
            <a:rPr lang="en-US" sz="1100" b="1" i="0">
              <a:solidFill>
                <a:schemeClr val="dk1"/>
              </a:solidFill>
              <a:effectLst/>
              <a:latin typeface="+mn-lt"/>
              <a:ea typeface="+mn-ea"/>
              <a:cs typeface="+mn-cs"/>
            </a:rPr>
            <a:t> C13.</a:t>
          </a:r>
          <a:endParaRPr lang="en-US" b="1">
            <a:effectLst/>
          </a:endParaRPr>
        </a:p>
        <a:p>
          <a:r>
            <a:rPr lang="en-US" sz="1100" b="1" i="0">
              <a:solidFill>
                <a:schemeClr val="dk1"/>
              </a:solidFill>
              <a:effectLst/>
              <a:latin typeface="+mn-lt"/>
              <a:ea typeface="+mn-ea"/>
              <a:cs typeface="+mn-cs"/>
            </a:rPr>
            <a:t>5. </a:t>
          </a:r>
          <a:r>
            <a:rPr lang="en-US" sz="1100" b="0" i="0">
              <a:solidFill>
                <a:schemeClr val="dk1"/>
              </a:solidFill>
              <a:effectLst/>
              <a:latin typeface="+mn-lt"/>
              <a:ea typeface="+mn-ea"/>
              <a:cs typeface="+mn-cs"/>
            </a:rPr>
            <a:t>Enter the Annual Maintenance rate in cell </a:t>
          </a:r>
          <a:r>
            <a:rPr lang="en-US" sz="1100" b="1" i="0">
              <a:solidFill>
                <a:schemeClr val="dk1"/>
              </a:solidFill>
              <a:effectLst/>
              <a:latin typeface="+mn-lt"/>
              <a:ea typeface="+mn-ea"/>
              <a:cs typeface="+mn-cs"/>
            </a:rPr>
            <a:t>C14.</a:t>
          </a:r>
        </a:p>
        <a:p>
          <a:r>
            <a:rPr lang="en-US" sz="1100" b="1" i="0">
              <a:solidFill>
                <a:schemeClr val="dk1"/>
              </a:solidFill>
              <a:effectLst/>
              <a:latin typeface="+mn-lt"/>
              <a:ea typeface="+mn-ea"/>
              <a:cs typeface="+mn-cs"/>
            </a:rPr>
            <a:t>6.</a:t>
          </a:r>
          <a:r>
            <a:rPr lang="en-US" sz="1100" b="1" i="0" baseline="0">
              <a:solidFill>
                <a:schemeClr val="dk1"/>
              </a:solidFill>
              <a:effectLst/>
              <a:latin typeface="+mn-lt"/>
              <a:ea typeface="+mn-ea"/>
              <a:cs typeface="+mn-cs"/>
            </a:rPr>
            <a:t> </a:t>
          </a:r>
          <a:r>
            <a:rPr lang="en-US" sz="1100" b="0" i="0" baseline="0">
              <a:solidFill>
                <a:schemeClr val="dk1"/>
              </a:solidFill>
              <a:effectLst/>
              <a:latin typeface="+mn-lt"/>
              <a:ea typeface="+mn-ea"/>
              <a:cs typeface="+mn-cs"/>
            </a:rPr>
            <a:t>Enter the number of years the property will be held for (and generating income for) after it has been paid off in cell </a:t>
          </a:r>
          <a:r>
            <a:rPr lang="en-US" sz="1100" b="1" i="0" baseline="0">
              <a:solidFill>
                <a:schemeClr val="dk1"/>
              </a:solidFill>
              <a:effectLst/>
              <a:latin typeface="+mn-lt"/>
              <a:ea typeface="+mn-ea"/>
              <a:cs typeface="+mn-cs"/>
            </a:rPr>
            <a:t>C17.</a:t>
          </a:r>
          <a:endParaRPr lang="en-US" sz="1100" b="1">
            <a:solidFill>
              <a:schemeClr val="dk1"/>
            </a:solidFill>
            <a:effectLst/>
            <a:latin typeface="+mn-lt"/>
            <a:ea typeface="+mn-ea"/>
            <a:cs typeface="+mn-cs"/>
          </a:endParaRPr>
        </a:p>
        <a:p>
          <a:endParaRPr lang="en-US">
            <a:effectLst/>
          </a:endParaRPr>
        </a:p>
        <a:p>
          <a:r>
            <a:rPr lang="en-US" sz="1100" b="1" i="0" u="sng">
              <a:solidFill>
                <a:schemeClr val="dk1"/>
              </a:solidFill>
              <a:effectLst/>
              <a:latin typeface="+mn-lt"/>
              <a:ea typeface="+mn-ea"/>
              <a:cs typeface="+mn-cs"/>
            </a:rPr>
            <a:t>Results:</a:t>
          </a:r>
          <a:endParaRPr lang="en-US">
            <a:effectLst/>
          </a:endParaRPr>
        </a:p>
        <a:p>
          <a:r>
            <a:rPr lang="en-US" sz="1100" b="0" i="0">
              <a:solidFill>
                <a:schemeClr val="dk1"/>
              </a:solidFill>
              <a:effectLst/>
              <a:latin typeface="+mn-lt"/>
              <a:ea typeface="+mn-ea"/>
              <a:cs typeface="+mn-cs"/>
            </a:rPr>
            <a:t>The most notable results of this calculator are in cells </a:t>
          </a:r>
          <a:r>
            <a:rPr lang="en-US" sz="1100" b="1" i="0">
              <a:solidFill>
                <a:schemeClr val="dk1"/>
              </a:solidFill>
              <a:effectLst/>
              <a:latin typeface="+mn-lt"/>
              <a:ea typeface="+mn-ea"/>
              <a:cs typeface="+mn-cs"/>
            </a:rPr>
            <a:t>D15</a:t>
          </a:r>
          <a:r>
            <a:rPr lang="en-US" sz="1100" b="0" i="0">
              <a:solidFill>
                <a:schemeClr val="dk1"/>
              </a:solidFill>
              <a:effectLst/>
              <a:latin typeface="+mn-lt"/>
              <a:ea typeface="+mn-ea"/>
              <a:cs typeface="+mn-cs"/>
            </a:rPr>
            <a:t> and </a:t>
          </a:r>
          <a:r>
            <a:rPr lang="en-US" sz="1100" b="1" i="0">
              <a:solidFill>
                <a:schemeClr val="dk1"/>
              </a:solidFill>
              <a:effectLst/>
              <a:latin typeface="+mn-lt"/>
              <a:ea typeface="+mn-ea"/>
              <a:cs typeface="+mn-cs"/>
            </a:rPr>
            <a:t>D18</a:t>
          </a:r>
          <a:r>
            <a:rPr lang="en-US" sz="1100" b="0" i="0">
              <a:solidFill>
                <a:schemeClr val="dk1"/>
              </a:solidFill>
              <a:effectLst/>
              <a:latin typeface="+mn-lt"/>
              <a:ea typeface="+mn-ea"/>
              <a:cs typeface="+mn-cs"/>
            </a:rPr>
            <a:t>. </a:t>
          </a:r>
        </a:p>
        <a:p>
          <a:br>
            <a:rPr lang="en-US" sz="1100" b="0" i="0">
              <a:solidFill>
                <a:schemeClr val="dk1"/>
              </a:solidFill>
              <a:effectLst/>
              <a:latin typeface="+mn-lt"/>
              <a:ea typeface="+mn-ea"/>
              <a:cs typeface="+mn-cs"/>
            </a:rPr>
          </a:br>
          <a:r>
            <a:rPr lang="en-US" sz="1100" b="0" i="0" u="sng">
              <a:solidFill>
                <a:schemeClr val="dk1"/>
              </a:solidFill>
              <a:effectLst/>
              <a:latin typeface="+mn-lt"/>
              <a:ea typeface="+mn-ea"/>
              <a:cs typeface="+mn-cs"/>
            </a:rPr>
            <a:t>The Owner's Annual Net Profit in cell </a:t>
          </a:r>
          <a:r>
            <a:rPr lang="en-US" sz="1100" b="1" i="0" u="sng">
              <a:solidFill>
                <a:schemeClr val="dk1"/>
              </a:solidFill>
              <a:effectLst/>
              <a:latin typeface="+mn-lt"/>
              <a:ea typeface="+mn-ea"/>
              <a:cs typeface="+mn-cs"/>
            </a:rPr>
            <a:t>D15</a:t>
          </a:r>
          <a:r>
            <a:rPr lang="en-US" sz="1100" b="0" i="0">
              <a:solidFill>
                <a:schemeClr val="dk1"/>
              </a:solidFill>
              <a:effectLst/>
              <a:latin typeface="+mn-lt"/>
              <a:ea typeface="+mn-ea"/>
              <a:cs typeface="+mn-cs"/>
            </a:rPr>
            <a:t> reflects the amount of money an owner could take home</a:t>
          </a:r>
          <a:r>
            <a:rPr lang="en-US" sz="1100" b="0" i="0" baseline="0">
              <a:solidFill>
                <a:schemeClr val="dk1"/>
              </a:solidFill>
              <a:effectLst/>
              <a:latin typeface="+mn-lt"/>
              <a:ea typeface="+mn-ea"/>
              <a:cs typeface="+mn-cs"/>
            </a:rPr>
            <a:t> each year after they pay off their mortgage just by renting out the units to tenants.</a:t>
          </a:r>
          <a:r>
            <a:rPr lang="en-US" sz="1100" b="0" i="0">
              <a:solidFill>
                <a:schemeClr val="dk1"/>
              </a:solidFill>
              <a:effectLst/>
              <a:latin typeface="+mn-lt"/>
              <a:ea typeface="+mn-ea"/>
              <a:cs typeface="+mn-cs"/>
            </a:rPr>
            <a:t> </a:t>
          </a:r>
          <a:br>
            <a:rPr lang="en-US" sz="1100" b="0" i="0">
              <a:solidFill>
                <a:schemeClr val="dk1"/>
              </a:solidFill>
              <a:effectLst/>
              <a:latin typeface="+mn-lt"/>
              <a:ea typeface="+mn-ea"/>
              <a:cs typeface="+mn-cs"/>
            </a:rPr>
          </a:br>
          <a:r>
            <a:rPr lang="en-US" sz="1100" b="0" i="0" u="sng">
              <a:solidFill>
                <a:schemeClr val="dk1"/>
              </a:solidFill>
              <a:effectLst/>
              <a:latin typeface="+mn-lt"/>
              <a:ea typeface="+mn-ea"/>
              <a:cs typeface="+mn-cs"/>
            </a:rPr>
            <a:t>The Cash Flow</a:t>
          </a:r>
          <a:r>
            <a:rPr lang="en-US" sz="1100" b="0" i="0" u="sng" baseline="0">
              <a:solidFill>
                <a:schemeClr val="dk1"/>
              </a:solidFill>
              <a:effectLst/>
              <a:latin typeface="+mn-lt"/>
              <a:ea typeface="+mn-ea"/>
              <a:cs typeface="+mn-cs"/>
            </a:rPr>
            <a:t> for Life of Asset </a:t>
          </a:r>
          <a:r>
            <a:rPr lang="en-US" sz="1100" b="0" i="0" u="sng">
              <a:solidFill>
                <a:schemeClr val="dk1"/>
              </a:solidFill>
              <a:effectLst/>
              <a:latin typeface="+mn-lt"/>
              <a:ea typeface="+mn-ea"/>
              <a:cs typeface="+mn-cs"/>
            </a:rPr>
            <a:t>in cell </a:t>
          </a:r>
          <a:r>
            <a:rPr lang="en-US" sz="1100" b="1" i="0" u="sng">
              <a:solidFill>
                <a:schemeClr val="dk1"/>
              </a:solidFill>
              <a:effectLst/>
              <a:latin typeface="+mn-lt"/>
              <a:ea typeface="+mn-ea"/>
              <a:cs typeface="+mn-cs"/>
            </a:rPr>
            <a:t>D18</a:t>
          </a:r>
          <a:r>
            <a:rPr lang="en-US" sz="1100" b="0" i="0">
              <a:solidFill>
                <a:schemeClr val="dk1"/>
              </a:solidFill>
              <a:effectLst/>
              <a:latin typeface="+mn-lt"/>
              <a:ea typeface="+mn-ea"/>
              <a:cs typeface="+mn-cs"/>
            </a:rPr>
            <a:t> reflects the profit</a:t>
          </a:r>
          <a:r>
            <a:rPr lang="en-US" sz="1100" b="0" i="0" baseline="0">
              <a:solidFill>
                <a:schemeClr val="dk1"/>
              </a:solidFill>
              <a:effectLst/>
              <a:latin typeface="+mn-lt"/>
              <a:ea typeface="+mn-ea"/>
              <a:cs typeface="+mn-cs"/>
            </a:rPr>
            <a:t> the property could generate just through regular operation after the mortgage has been paid off in full (e.g., if the property is held for 10 years after payoff, it could generate over $730,000). </a:t>
          </a:r>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91A46E-82FA-4852-91A2-CE660B345A89}">
  <dimension ref="B2:B8"/>
  <sheetViews>
    <sheetView showGridLines="0" tabSelected="1" workbookViewId="0">
      <selection activeCell="B12" sqref="B11:B12"/>
    </sheetView>
  </sheetViews>
  <sheetFormatPr defaultColWidth="8.6640625" defaultRowHeight="14.4" x14ac:dyDescent="0.3"/>
  <cols>
    <col min="2" max="2" width="152.88671875" customWidth="1"/>
  </cols>
  <sheetData>
    <row r="2" spans="2:2" x14ac:dyDescent="0.3">
      <c r="B2" s="81" t="s">
        <v>0</v>
      </c>
    </row>
    <row r="3" spans="2:2" x14ac:dyDescent="0.3">
      <c r="B3" s="81"/>
    </row>
    <row r="4" spans="2:2" ht="28.8" x14ac:dyDescent="0.3">
      <c r="B4" s="82" t="s">
        <v>1</v>
      </c>
    </row>
    <row r="5" spans="2:2" x14ac:dyDescent="0.3">
      <c r="B5" s="82"/>
    </row>
    <row r="6" spans="2:2" ht="29.4" customHeight="1" x14ac:dyDescent="0.3">
      <c r="B6" s="82" t="s">
        <v>2</v>
      </c>
    </row>
    <row r="7" spans="2:2" x14ac:dyDescent="0.3">
      <c r="B7" s="82"/>
    </row>
    <row r="8" spans="2:2" ht="59.4" customHeight="1" x14ac:dyDescent="0.3">
      <c r="B8" s="82" t="s">
        <v>3</v>
      </c>
    </row>
  </sheetData>
  <sheetProtection algorithmName="SHA-512" hashValue="pyng3Bd2Td1ZSK2gEIrKAKUJOGS015iwM+4XbbWXIv9aK+6zmtVBDjFqZVQOWFys7dvdb4uRFkR1jTVQZPbhUw==" saltValue="KGDCx0yx6jKSkyBDikYcUg==" spinCount="100000" sheet="1" objects="1" scenarios="1" selectLockedCells="1"/>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84F533-64CF-4751-AE77-39F0634A2601}">
  <dimension ref="B1:P25"/>
  <sheetViews>
    <sheetView workbookViewId="0">
      <selection activeCell="C13" sqref="C13"/>
    </sheetView>
  </sheetViews>
  <sheetFormatPr defaultColWidth="8.6640625" defaultRowHeight="14.4" x14ac:dyDescent="0.3"/>
  <cols>
    <col min="2" max="2" width="29.109375" bestFit="1" customWidth="1"/>
    <col min="3" max="3" width="13.33203125" customWidth="1"/>
    <col min="4" max="4" width="11.109375" bestFit="1" customWidth="1"/>
    <col min="5" max="5" width="8.6640625" customWidth="1"/>
    <col min="6" max="13" width="8.5546875" customWidth="1"/>
    <col min="14" max="14" width="29.109375" bestFit="1" customWidth="1"/>
    <col min="15" max="15" width="12.5546875" customWidth="1"/>
    <col min="16" max="16" width="11.109375" bestFit="1" customWidth="1"/>
  </cols>
  <sheetData>
    <row r="1" spans="2:16" ht="15" thickBot="1" x14ac:dyDescent="0.35"/>
    <row r="2" spans="2:16" ht="15" thickBot="1" x14ac:dyDescent="0.35">
      <c r="B2" s="83" t="s">
        <v>4</v>
      </c>
      <c r="C2" s="84"/>
      <c r="D2" s="85"/>
      <c r="N2" s="97" t="s">
        <v>5</v>
      </c>
      <c r="O2" s="98"/>
      <c r="P2" s="99"/>
    </row>
    <row r="3" spans="2:16" x14ac:dyDescent="0.3">
      <c r="B3" s="86" t="s">
        <v>6</v>
      </c>
      <c r="C3" s="86"/>
      <c r="D3" s="47">
        <v>800000</v>
      </c>
      <c r="N3" s="100" t="s">
        <v>6</v>
      </c>
      <c r="O3" s="100"/>
      <c r="P3" s="75">
        <f>D3</f>
        <v>800000</v>
      </c>
    </row>
    <row r="4" spans="2:16" x14ac:dyDescent="0.3">
      <c r="B4" s="87" t="s">
        <v>7</v>
      </c>
      <c r="C4" s="87"/>
      <c r="D4" s="74">
        <v>3.5000000000000003E-2</v>
      </c>
      <c r="N4" s="92" t="s">
        <v>7</v>
      </c>
      <c r="O4" s="92"/>
      <c r="P4" s="74">
        <v>3.5000000000000003E-2</v>
      </c>
    </row>
    <row r="5" spans="2:16" x14ac:dyDescent="0.3">
      <c r="B5" s="87" t="s">
        <v>8</v>
      </c>
      <c r="C5" s="87"/>
      <c r="D5" s="75">
        <f>D3*D4</f>
        <v>28000.000000000004</v>
      </c>
      <c r="N5" s="92" t="s">
        <v>8</v>
      </c>
      <c r="O5" s="92"/>
      <c r="P5" s="75">
        <f>P3*P4</f>
        <v>28000.000000000004</v>
      </c>
    </row>
    <row r="6" spans="2:16" x14ac:dyDescent="0.3">
      <c r="B6" s="90" t="s">
        <v>9</v>
      </c>
      <c r="C6" s="91"/>
      <c r="D6" s="76">
        <f>D3-D5</f>
        <v>772000</v>
      </c>
      <c r="N6" s="94" t="s">
        <v>9</v>
      </c>
      <c r="O6" s="95"/>
      <c r="P6" s="76">
        <f>P3-P5</f>
        <v>772000</v>
      </c>
    </row>
    <row r="7" spans="2:16" x14ac:dyDescent="0.3">
      <c r="B7" s="87" t="s">
        <v>10</v>
      </c>
      <c r="C7" s="87"/>
      <c r="D7" s="76">
        <f>-PMT(D8/D10,D9*D10,D6,,0)</f>
        <v>4930.9559943990735</v>
      </c>
      <c r="N7" s="92" t="s">
        <v>10</v>
      </c>
      <c r="O7" s="92"/>
      <c r="P7" s="76">
        <f>-PMT(P8/P10,P9*P10,P6,,0)</f>
        <v>4930.9559943990735</v>
      </c>
    </row>
    <row r="8" spans="2:16" x14ac:dyDescent="0.3">
      <c r="B8" s="88" t="s">
        <v>11</v>
      </c>
      <c r="C8" s="89"/>
      <c r="D8" s="48">
        <v>6.6009999999999999E-2</v>
      </c>
      <c r="N8" s="93" t="s">
        <v>11</v>
      </c>
      <c r="O8" s="96"/>
      <c r="P8" s="73">
        <f>D8</f>
        <v>6.6009999999999999E-2</v>
      </c>
    </row>
    <row r="9" spans="2:16" x14ac:dyDescent="0.3">
      <c r="B9" s="88" t="s">
        <v>12</v>
      </c>
      <c r="C9" s="89"/>
      <c r="D9" s="72">
        <v>30</v>
      </c>
      <c r="N9" s="93" t="s">
        <v>12</v>
      </c>
      <c r="O9" s="96"/>
      <c r="P9" s="72">
        <v>30</v>
      </c>
    </row>
    <row r="10" spans="2:16" x14ac:dyDescent="0.3">
      <c r="B10" s="88" t="s">
        <v>13</v>
      </c>
      <c r="C10" s="89"/>
      <c r="D10" s="72">
        <v>12</v>
      </c>
      <c r="N10" s="93" t="s">
        <v>13</v>
      </c>
      <c r="O10" s="96"/>
      <c r="P10" s="72">
        <v>12</v>
      </c>
    </row>
    <row r="11" spans="2:16" x14ac:dyDescent="0.3">
      <c r="B11" s="54" t="s">
        <v>14</v>
      </c>
      <c r="C11" s="55"/>
      <c r="D11" s="49">
        <v>6.9000000000000006E-2</v>
      </c>
      <c r="N11" s="57" t="s">
        <v>14</v>
      </c>
      <c r="O11" s="58"/>
      <c r="P11" s="71">
        <f>D11</f>
        <v>6.9000000000000006E-2</v>
      </c>
    </row>
    <row r="12" spans="2:16" x14ac:dyDescent="0.3">
      <c r="B12" s="54" t="s">
        <v>15</v>
      </c>
      <c r="C12" s="50">
        <v>2000</v>
      </c>
      <c r="D12" s="67">
        <f>C12*(1-$D$11)</f>
        <v>1862</v>
      </c>
      <c r="E12" s="70"/>
      <c r="N12" s="57" t="s">
        <v>15</v>
      </c>
      <c r="O12" s="50">
        <v>2000</v>
      </c>
      <c r="P12" s="67">
        <f>O12*(1-$P$11)</f>
        <v>1862</v>
      </c>
    </row>
    <row r="13" spans="2:16" x14ac:dyDescent="0.3">
      <c r="B13" s="54" t="s">
        <v>16</v>
      </c>
      <c r="C13" s="50">
        <v>2000</v>
      </c>
      <c r="D13" s="67">
        <f>C13*(1-$D$11)</f>
        <v>1862</v>
      </c>
      <c r="N13" s="57" t="s">
        <v>16</v>
      </c>
      <c r="O13" s="50">
        <v>2000</v>
      </c>
      <c r="P13" s="67">
        <f t="shared" ref="P13:P14" si="0">O13*(1-$P$11)</f>
        <v>1862</v>
      </c>
    </row>
    <row r="14" spans="2:16" x14ac:dyDescent="0.3">
      <c r="B14" s="54" t="s">
        <v>17</v>
      </c>
      <c r="C14" s="50">
        <v>2000</v>
      </c>
      <c r="D14" s="67">
        <f>C14*(1-$D$11)</f>
        <v>1862</v>
      </c>
      <c r="N14" s="57" t="s">
        <v>17</v>
      </c>
      <c r="O14" s="50">
        <v>2000</v>
      </c>
      <c r="P14" s="67">
        <f t="shared" si="0"/>
        <v>1862</v>
      </c>
    </row>
    <row r="15" spans="2:16" x14ac:dyDescent="0.3">
      <c r="B15" s="54" t="s">
        <v>18</v>
      </c>
      <c r="C15" s="50">
        <f>D7</f>
        <v>4930.9559943990735</v>
      </c>
      <c r="D15" s="67">
        <f>C15</f>
        <v>4930.9559943990735</v>
      </c>
      <c r="N15" s="57" t="s">
        <v>18</v>
      </c>
      <c r="O15" s="50">
        <v>2000</v>
      </c>
      <c r="P15" s="67">
        <f>O15</f>
        <v>2000</v>
      </c>
    </row>
    <row r="16" spans="2:16" x14ac:dyDescent="0.3">
      <c r="B16" s="88" t="s">
        <v>19</v>
      </c>
      <c r="C16" s="89"/>
      <c r="D16" s="67">
        <f>SUM(D12:D14)</f>
        <v>5586</v>
      </c>
      <c r="N16" s="93" t="s">
        <v>19</v>
      </c>
      <c r="O16" s="96"/>
      <c r="P16" s="67">
        <f>SUM(P12:P15)-P7</f>
        <v>2655.0440056009265</v>
      </c>
    </row>
    <row r="17" spans="2:16" x14ac:dyDescent="0.3">
      <c r="B17" s="88" t="s">
        <v>20</v>
      </c>
      <c r="C17" s="89"/>
      <c r="D17" s="67">
        <f>D16*12</f>
        <v>67032</v>
      </c>
      <c r="N17" s="57" t="s">
        <v>20</v>
      </c>
      <c r="O17" s="58"/>
      <c r="P17" s="67">
        <f>P16*12</f>
        <v>31860.528067211118</v>
      </c>
    </row>
    <row r="18" spans="2:16" x14ac:dyDescent="0.3">
      <c r="B18" s="54" t="s">
        <v>21</v>
      </c>
      <c r="C18" s="51">
        <v>1.0368627450980401E-2</v>
      </c>
      <c r="D18" s="67">
        <f>D3*C18</f>
        <v>8294.9019607843202</v>
      </c>
      <c r="N18" s="57" t="s">
        <v>21</v>
      </c>
      <c r="O18" s="68">
        <v>1.0368627450980401E-2</v>
      </c>
      <c r="P18" s="67">
        <f>P3*O18</f>
        <v>8294.9019607843202</v>
      </c>
    </row>
    <row r="19" spans="2:16" x14ac:dyDescent="0.3">
      <c r="B19" s="54" t="s">
        <v>22</v>
      </c>
      <c r="C19" s="51">
        <v>0.01</v>
      </c>
      <c r="D19" s="69">
        <f>C19*D3</f>
        <v>8000</v>
      </c>
      <c r="N19" s="57" t="s">
        <v>22</v>
      </c>
      <c r="O19" s="68">
        <v>0.01</v>
      </c>
      <c r="P19" s="69">
        <f>O19*P3</f>
        <v>8000</v>
      </c>
    </row>
    <row r="20" spans="2:16" x14ac:dyDescent="0.3">
      <c r="B20" s="87" t="s">
        <v>23</v>
      </c>
      <c r="C20" s="87"/>
      <c r="D20" s="53">
        <f>D17-SUM(D18:D19)</f>
        <v>50737.098039215678</v>
      </c>
      <c r="N20" s="92" t="s">
        <v>23</v>
      </c>
      <c r="O20" s="92"/>
      <c r="P20" s="53">
        <f>P17-SUM(P18:P19)</f>
        <v>15565.626106426798</v>
      </c>
    </row>
    <row r="21" spans="2:16" x14ac:dyDescent="0.3">
      <c r="B21" s="88" t="s">
        <v>24</v>
      </c>
      <c r="C21" s="89"/>
      <c r="D21" s="56">
        <f>D25*12</f>
        <v>95</v>
      </c>
      <c r="N21" s="93" t="s">
        <v>24</v>
      </c>
      <c r="O21" s="96"/>
      <c r="P21" s="59">
        <f>12*P25</f>
        <v>150</v>
      </c>
    </row>
    <row r="22" spans="2:16" x14ac:dyDescent="0.3">
      <c r="B22" s="92" t="s">
        <v>25</v>
      </c>
      <c r="C22" s="92"/>
      <c r="D22" s="60">
        <f>2*D3</f>
        <v>1600000</v>
      </c>
      <c r="N22" s="92" t="s">
        <v>25</v>
      </c>
      <c r="O22" s="92"/>
      <c r="P22" s="60">
        <f>2*P3</f>
        <v>1600000</v>
      </c>
    </row>
    <row r="23" spans="2:16" x14ac:dyDescent="0.3">
      <c r="B23" s="88" t="s">
        <v>26</v>
      </c>
      <c r="C23" s="89"/>
      <c r="D23" s="61">
        <f>D20/D3</f>
        <v>6.3421372549019597E-2</v>
      </c>
      <c r="N23" s="93" t="s">
        <v>26</v>
      </c>
      <c r="O23" s="96"/>
      <c r="P23" s="62">
        <f>P20/P3</f>
        <v>1.9457032633033496E-2</v>
      </c>
    </row>
    <row r="24" spans="2:16" x14ac:dyDescent="0.3">
      <c r="B24" s="88" t="s">
        <v>27</v>
      </c>
      <c r="C24" s="89"/>
      <c r="D24" s="63">
        <f>D20/D5</f>
        <v>1.8120392156862739</v>
      </c>
      <c r="N24" s="93" t="s">
        <v>27</v>
      </c>
      <c r="O24" s="96"/>
      <c r="P24" s="64">
        <f>P20/P5</f>
        <v>0.55591521808667133</v>
      </c>
    </row>
    <row r="25" spans="2:16" x14ac:dyDescent="0.3">
      <c r="B25" s="87" t="s">
        <v>28</v>
      </c>
      <c r="C25" s="87"/>
      <c r="D25" s="65">
        <f>Calculations!C9</f>
        <v>7.916666666666667</v>
      </c>
      <c r="N25" s="92" t="s">
        <v>28</v>
      </c>
      <c r="O25" s="93"/>
      <c r="P25" s="66">
        <f>Calculations!M9</f>
        <v>12.5</v>
      </c>
    </row>
  </sheetData>
  <sheetProtection algorithmName="SHA-512" hashValue="Ec2OvVCTq6f29vfjkgpzjmAbxxyYqAWu8rg7MtCXHoQF+ipJRG8fD3pHk7htDZKbIY5S/q4y4/QHvOeLNeBYig==" saltValue="BsV4Z17unVh6DmBHBEJKPA==" spinCount="100000" sheet="1" selectLockedCells="1"/>
  <mergeCells count="33">
    <mergeCell ref="N2:P2"/>
    <mergeCell ref="N24:O24"/>
    <mergeCell ref="N23:O23"/>
    <mergeCell ref="N22:O22"/>
    <mergeCell ref="N21:O21"/>
    <mergeCell ref="N3:O3"/>
    <mergeCell ref="N10:O10"/>
    <mergeCell ref="N16:O16"/>
    <mergeCell ref="N20:O20"/>
    <mergeCell ref="N25:O25"/>
    <mergeCell ref="N4:O4"/>
    <mergeCell ref="N5:O5"/>
    <mergeCell ref="N6:O6"/>
    <mergeCell ref="N7:O7"/>
    <mergeCell ref="N8:O8"/>
    <mergeCell ref="N9:O9"/>
    <mergeCell ref="B25:C25"/>
    <mergeCell ref="B24:C24"/>
    <mergeCell ref="B16:C16"/>
    <mergeCell ref="B21:C21"/>
    <mergeCell ref="B22:C22"/>
    <mergeCell ref="B17:C17"/>
    <mergeCell ref="B20:C20"/>
    <mergeCell ref="B10:C10"/>
    <mergeCell ref="B5:C5"/>
    <mergeCell ref="B6:C6"/>
    <mergeCell ref="B7:C7"/>
    <mergeCell ref="B23:C23"/>
    <mergeCell ref="B2:D2"/>
    <mergeCell ref="B3:C3"/>
    <mergeCell ref="B4:C4"/>
    <mergeCell ref="B8:C8"/>
    <mergeCell ref="B9:C9"/>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1638B4-0BB1-4284-ABE7-FD91E3D399BC}">
  <dimension ref="B1:H18"/>
  <sheetViews>
    <sheetView workbookViewId="0">
      <selection activeCell="C9" sqref="C9"/>
    </sheetView>
  </sheetViews>
  <sheetFormatPr defaultColWidth="8.6640625" defaultRowHeight="14.4" x14ac:dyDescent="0.3"/>
  <cols>
    <col min="2" max="2" width="29.109375" customWidth="1"/>
    <col min="3" max="3" width="12.44140625" customWidth="1"/>
    <col min="4" max="4" width="13" bestFit="1" customWidth="1"/>
    <col min="5" max="5" width="8.6640625" customWidth="1"/>
    <col min="6" max="13" width="8.5546875" customWidth="1"/>
  </cols>
  <sheetData>
    <row r="1" spans="2:8" ht="15" thickBot="1" x14ac:dyDescent="0.35"/>
    <row r="2" spans="2:8" ht="15" thickBot="1" x14ac:dyDescent="0.35">
      <c r="B2" s="83" t="s">
        <v>29</v>
      </c>
      <c r="C2" s="84"/>
      <c r="D2" s="85"/>
      <c r="G2" s="101"/>
      <c r="H2" s="101"/>
    </row>
    <row r="3" spans="2:8" x14ac:dyDescent="0.3">
      <c r="B3" s="102" t="s">
        <v>6</v>
      </c>
      <c r="C3" s="103"/>
      <c r="D3" s="47">
        <v>800000</v>
      </c>
    </row>
    <row r="4" spans="2:8" hidden="1" x14ac:dyDescent="0.3">
      <c r="B4" s="93" t="s">
        <v>7</v>
      </c>
      <c r="C4" s="96"/>
      <c r="D4" s="45">
        <v>3.5000000000000003E-2</v>
      </c>
      <c r="H4" s="79"/>
    </row>
    <row r="5" spans="2:8" hidden="1" x14ac:dyDescent="0.3">
      <c r="B5" s="93" t="s">
        <v>8</v>
      </c>
      <c r="C5" s="96"/>
      <c r="D5" s="46">
        <f>D3*D4</f>
        <v>28000.000000000004</v>
      </c>
      <c r="H5" s="80"/>
    </row>
    <row r="6" spans="2:8" x14ac:dyDescent="0.3">
      <c r="B6" s="57" t="s">
        <v>14</v>
      </c>
      <c r="C6" s="58"/>
      <c r="D6" s="49">
        <v>6.9000000000000006E-2</v>
      </c>
    </row>
    <row r="7" spans="2:8" x14ac:dyDescent="0.3">
      <c r="B7" s="57" t="s">
        <v>15</v>
      </c>
      <c r="C7" s="50">
        <v>2000</v>
      </c>
      <c r="D7" s="67">
        <f>C7*(1-$D$6)</f>
        <v>1862</v>
      </c>
      <c r="E7" s="70"/>
    </row>
    <row r="8" spans="2:8" x14ac:dyDescent="0.3">
      <c r="B8" s="57" t="s">
        <v>16</v>
      </c>
      <c r="C8" s="50">
        <v>2000</v>
      </c>
      <c r="D8" s="67">
        <f>C8*(1-$D$6)</f>
        <v>1862</v>
      </c>
    </row>
    <row r="9" spans="2:8" x14ac:dyDescent="0.3">
      <c r="B9" s="57" t="s">
        <v>17</v>
      </c>
      <c r="C9" s="50">
        <v>2000</v>
      </c>
      <c r="D9" s="67">
        <f>C9*(1-$D$6)</f>
        <v>1862</v>
      </c>
    </row>
    <row r="10" spans="2:8" x14ac:dyDescent="0.3">
      <c r="B10" s="57" t="s">
        <v>30</v>
      </c>
      <c r="C10" s="50">
        <v>2000</v>
      </c>
      <c r="D10" s="67">
        <f>C10*(1-D6)</f>
        <v>1862</v>
      </c>
    </row>
    <row r="11" spans="2:8" x14ac:dyDescent="0.3">
      <c r="B11" s="93" t="s">
        <v>19</v>
      </c>
      <c r="C11" s="96"/>
      <c r="D11" s="67">
        <f>SUM(D7:D10)</f>
        <v>7448</v>
      </c>
    </row>
    <row r="12" spans="2:8" x14ac:dyDescent="0.3">
      <c r="B12" s="57" t="s">
        <v>20</v>
      </c>
      <c r="C12" s="58"/>
      <c r="D12" s="67">
        <f>D11*12</f>
        <v>89376</v>
      </c>
    </row>
    <row r="13" spans="2:8" x14ac:dyDescent="0.3">
      <c r="B13" s="57" t="s">
        <v>21</v>
      </c>
      <c r="C13" s="51">
        <v>1.0368627450980401E-2</v>
      </c>
      <c r="D13" s="67">
        <f>D3*C13</f>
        <v>8294.9019607843202</v>
      </c>
    </row>
    <row r="14" spans="2:8" x14ac:dyDescent="0.3">
      <c r="B14" s="57" t="s">
        <v>22</v>
      </c>
      <c r="C14" s="51">
        <v>0.01</v>
      </c>
      <c r="D14" s="69">
        <f>C14*D3</f>
        <v>8000</v>
      </c>
    </row>
    <row r="15" spans="2:8" x14ac:dyDescent="0.3">
      <c r="B15" s="92" t="s">
        <v>23</v>
      </c>
      <c r="C15" s="92"/>
      <c r="D15" s="53">
        <f>D12-SUM(D13:D14)</f>
        <v>73081.098039215678</v>
      </c>
    </row>
    <row r="16" spans="2:8" x14ac:dyDescent="0.3">
      <c r="B16" s="92" t="s">
        <v>25</v>
      </c>
      <c r="C16" s="92"/>
      <c r="D16" s="60">
        <f>2*D3</f>
        <v>1600000</v>
      </c>
    </row>
    <row r="17" spans="2:7" x14ac:dyDescent="0.3">
      <c r="B17" s="93" t="s">
        <v>31</v>
      </c>
      <c r="C17" s="96"/>
      <c r="D17" s="52">
        <v>10</v>
      </c>
      <c r="G17" s="78"/>
    </row>
    <row r="18" spans="2:7" x14ac:dyDescent="0.3">
      <c r="B18" s="93" t="s">
        <v>32</v>
      </c>
      <c r="C18" s="96"/>
      <c r="D18" s="77">
        <f>D15*D17</f>
        <v>730810.98039215675</v>
      </c>
    </row>
  </sheetData>
  <sheetProtection algorithmName="SHA-512" hashValue="E/hCnvEJvSDA3nUPK8dJdzTsEoZ0RWKTPowTP2pwJzX8lmL0eB3ktnraIoPE+vWOXwnsbJM97CaQgzgbe2WzHg==" saltValue="kF515SNRiD5yHJ+2UTj6dA==" spinCount="100000" sheet="1" selectLockedCells="1"/>
  <mergeCells count="10">
    <mergeCell ref="B18:C18"/>
    <mergeCell ref="B17:C17"/>
    <mergeCell ref="B16:C16"/>
    <mergeCell ref="B11:C11"/>
    <mergeCell ref="B15:C15"/>
    <mergeCell ref="B2:D2"/>
    <mergeCell ref="G2:H2"/>
    <mergeCell ref="B5:C5"/>
    <mergeCell ref="B4:C4"/>
    <mergeCell ref="B3:C3"/>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43E1F1-8071-444D-A314-A70A0802E502}">
  <dimension ref="B1:T432"/>
  <sheetViews>
    <sheetView topLeftCell="F1" zoomScale="85" zoomScaleNormal="85" workbookViewId="0">
      <selection activeCell="L23" sqref="L23"/>
    </sheetView>
  </sheetViews>
  <sheetFormatPr defaultRowHeight="14.4" x14ac:dyDescent="0.3"/>
  <cols>
    <col min="1" max="1" width="8.88671875" customWidth="1"/>
    <col min="2" max="2" width="30.5546875" customWidth="1"/>
    <col min="3" max="3" width="20" customWidth="1"/>
    <col min="4" max="4" width="9.88671875" customWidth="1"/>
    <col min="5" max="5" width="10.44140625" bestFit="1" customWidth="1"/>
    <col min="6" max="6" width="18" bestFit="1" customWidth="1"/>
    <col min="7" max="7" width="24.5546875" bestFit="1" customWidth="1"/>
    <col min="8" max="8" width="17.44140625" style="31" bestFit="1" customWidth="1"/>
    <col min="9" max="9" width="2.44140625" bestFit="1" customWidth="1"/>
    <col min="10" max="10" width="2.44140625" style="7" bestFit="1" customWidth="1"/>
    <col min="11" max="11" width="13.44140625" style="32" customWidth="1"/>
    <col min="12" max="12" width="30.5546875" bestFit="1" customWidth="1"/>
    <col min="13" max="13" width="20" customWidth="1"/>
    <col min="14" max="14" width="9.88671875" bestFit="1" customWidth="1"/>
    <col min="15" max="15" width="10.44140625" bestFit="1" customWidth="1"/>
    <col min="16" max="16" width="18" bestFit="1" customWidth="1"/>
    <col min="17" max="17" width="24.5546875" bestFit="1" customWidth="1"/>
    <col min="18" max="18" width="17.44140625" style="31" bestFit="1" customWidth="1"/>
    <col min="19" max="19" width="2.44140625" bestFit="1" customWidth="1"/>
    <col min="20" max="20" width="2.44140625" style="7" bestFit="1" customWidth="1"/>
  </cols>
  <sheetData>
    <row r="1" spans="2:20" ht="15" thickBot="1" x14ac:dyDescent="0.35"/>
    <row r="2" spans="2:20" ht="18" thickBot="1" x14ac:dyDescent="0.35">
      <c r="B2" s="108" t="s">
        <v>33</v>
      </c>
      <c r="C2" s="109"/>
      <c r="D2" s="1"/>
      <c r="E2" s="1"/>
      <c r="F2" s="1"/>
      <c r="G2" s="1"/>
      <c r="H2" s="2"/>
      <c r="I2" s="3"/>
      <c r="J2" s="4"/>
      <c r="K2" s="3"/>
      <c r="L2" s="108" t="s">
        <v>34</v>
      </c>
      <c r="M2" s="109"/>
      <c r="N2" s="1"/>
      <c r="O2" s="1"/>
      <c r="P2" s="1"/>
      <c r="Q2" s="1"/>
      <c r="R2" s="2"/>
      <c r="S2" s="3"/>
      <c r="T2" s="4"/>
    </row>
    <row r="3" spans="2:20" ht="15.6" x14ac:dyDescent="0.3">
      <c r="B3" s="43" t="s">
        <v>35</v>
      </c>
      <c r="C3" s="44">
        <f>'Quadplex, Mortgage &amp; Rent'!D3</f>
        <v>800000</v>
      </c>
      <c r="H3" s="2"/>
      <c r="I3" s="3"/>
      <c r="J3" s="4"/>
      <c r="K3" s="3"/>
      <c r="L3" s="43" t="s">
        <v>35</v>
      </c>
      <c r="M3" s="44">
        <f>'Quadplex, Mortgage &amp; Rent'!P3</f>
        <v>800000</v>
      </c>
      <c r="R3" s="2"/>
      <c r="S3" s="3"/>
      <c r="T3" s="4"/>
    </row>
    <row r="4" spans="2:20" ht="15.6" x14ac:dyDescent="0.3">
      <c r="B4" s="35" t="s">
        <v>36</v>
      </c>
      <c r="C4" s="38">
        <f>'Quadplex, Mortgage &amp; Rent'!D4</f>
        <v>3.5000000000000003E-2</v>
      </c>
      <c r="D4" s="6"/>
      <c r="E4" s="6"/>
      <c r="F4" s="6"/>
      <c r="H4"/>
      <c r="K4"/>
      <c r="L4" s="35" t="s">
        <v>36</v>
      </c>
      <c r="M4" s="38">
        <f>'Quadplex, Mortgage &amp; Rent'!P4</f>
        <v>3.5000000000000003E-2</v>
      </c>
      <c r="N4" s="6"/>
      <c r="O4" s="6"/>
      <c r="P4" s="6"/>
      <c r="R4"/>
    </row>
    <row r="5" spans="2:20" ht="15.6" x14ac:dyDescent="0.3">
      <c r="B5" s="36" t="s">
        <v>37</v>
      </c>
      <c r="C5" s="39">
        <f>'Quadplex, Mortgage &amp; Rent'!D5</f>
        <v>28000.000000000004</v>
      </c>
      <c r="D5" s="8"/>
      <c r="E5" s="8"/>
      <c r="F5" s="8"/>
      <c r="H5" s="9"/>
      <c r="I5" s="9"/>
      <c r="K5"/>
      <c r="L5" s="36" t="s">
        <v>37</v>
      </c>
      <c r="M5" s="39">
        <f>'Quadplex, Mortgage &amp; Rent'!P5</f>
        <v>28000.000000000004</v>
      </c>
      <c r="N5" s="8"/>
      <c r="O5" s="8"/>
      <c r="P5" s="8"/>
      <c r="R5" s="9"/>
      <c r="S5" s="9"/>
    </row>
    <row r="6" spans="2:20" ht="15.6" x14ac:dyDescent="0.3">
      <c r="B6" s="34" t="s">
        <v>9</v>
      </c>
      <c r="C6" s="39">
        <f>'Quadplex, Mortgage &amp; Rent'!D6</f>
        <v>772000</v>
      </c>
      <c r="D6" s="5"/>
      <c r="E6" s="5"/>
      <c r="F6" s="10"/>
      <c r="G6" s="11"/>
      <c r="H6" s="12"/>
      <c r="I6" s="3"/>
      <c r="J6" s="4"/>
      <c r="K6" s="5"/>
      <c r="L6" s="34" t="s">
        <v>9</v>
      </c>
      <c r="M6" s="39">
        <f>'Quadplex, Mortgage &amp; Rent'!P6</f>
        <v>772000</v>
      </c>
      <c r="N6" s="5"/>
      <c r="O6" s="5"/>
      <c r="P6" s="10"/>
      <c r="Q6" s="11"/>
      <c r="R6" s="12"/>
      <c r="S6" s="3"/>
      <c r="T6" s="4"/>
    </row>
    <row r="7" spans="2:20" ht="15.6" x14ac:dyDescent="0.3">
      <c r="B7" s="34" t="s">
        <v>38</v>
      </c>
      <c r="C7" s="40">
        <v>360</v>
      </c>
      <c r="D7" s="5"/>
      <c r="E7" s="5"/>
      <c r="F7" s="10"/>
      <c r="G7" s="11"/>
      <c r="H7" s="12"/>
      <c r="I7" s="3"/>
      <c r="J7" s="4"/>
      <c r="K7" s="5"/>
      <c r="L7" s="34" t="s">
        <v>38</v>
      </c>
      <c r="M7" s="40">
        <v>360</v>
      </c>
      <c r="N7" s="5"/>
      <c r="O7" s="5"/>
      <c r="P7" s="10"/>
      <c r="Q7" s="11"/>
      <c r="R7" s="12"/>
      <c r="S7" s="3"/>
      <c r="T7" s="4"/>
    </row>
    <row r="8" spans="2:20" ht="15.6" x14ac:dyDescent="0.3">
      <c r="B8" s="34" t="s">
        <v>39</v>
      </c>
      <c r="C8" s="41">
        <f>'Quadplex, Mortgage &amp; Rent'!D8</f>
        <v>6.6009999999999999E-2</v>
      </c>
      <c r="D8" s="5"/>
      <c r="E8" s="5"/>
      <c r="F8" s="10"/>
      <c r="G8" s="11"/>
      <c r="H8" s="12"/>
      <c r="I8" s="3"/>
      <c r="J8" s="4"/>
      <c r="K8" s="5"/>
      <c r="L8" s="34" t="s">
        <v>39</v>
      </c>
      <c r="M8" s="41">
        <f>'Quadplex, Mortgage &amp; Rent'!P8</f>
        <v>6.6009999999999999E-2</v>
      </c>
      <c r="N8" s="5"/>
      <c r="O8" s="5"/>
      <c r="P8" s="10"/>
      <c r="Q8" s="11"/>
      <c r="R8" s="12"/>
      <c r="S8" s="3"/>
      <c r="T8" s="4"/>
    </row>
    <row r="9" spans="2:20" ht="15.6" x14ac:dyDescent="0.3">
      <c r="B9" s="37" t="s">
        <v>40</v>
      </c>
      <c r="C9" s="42">
        <f>_xlfn.XLOOKUP(1,J13:J372,B13:B372)/12</f>
        <v>7.916666666666667</v>
      </c>
      <c r="D9" s="5"/>
      <c r="E9" s="5"/>
      <c r="F9" s="10"/>
      <c r="G9" s="11"/>
      <c r="H9" s="14"/>
      <c r="I9" s="3"/>
      <c r="J9" s="4"/>
      <c r="K9" s="5"/>
      <c r="L9" s="37" t="s">
        <v>40</v>
      </c>
      <c r="M9" s="42">
        <f>_xlfn.XLOOKUP(1,T13:T372,L13:L372)/12</f>
        <v>12.5</v>
      </c>
      <c r="N9" s="5"/>
      <c r="O9" s="5"/>
      <c r="P9" s="10"/>
      <c r="Q9" s="11"/>
      <c r="R9" s="14"/>
      <c r="S9" s="3"/>
      <c r="T9" s="4"/>
    </row>
    <row r="10" spans="2:20" ht="16.2" thickBot="1" x14ac:dyDescent="0.35">
      <c r="B10" s="5"/>
      <c r="C10" s="5"/>
      <c r="D10" s="5"/>
      <c r="E10" s="5"/>
      <c r="F10" s="15"/>
      <c r="G10" s="16"/>
      <c r="H10" s="17"/>
      <c r="I10" s="5"/>
      <c r="J10" s="4"/>
      <c r="K10" s="3"/>
      <c r="L10" s="5"/>
      <c r="M10" s="5"/>
      <c r="N10" s="5"/>
      <c r="O10" s="5"/>
      <c r="P10" s="15"/>
      <c r="Q10" s="16"/>
      <c r="R10" s="17"/>
      <c r="S10" s="5"/>
      <c r="T10" s="4"/>
    </row>
    <row r="11" spans="2:20" ht="15.6" x14ac:dyDescent="0.3">
      <c r="B11" s="104" t="s">
        <v>41</v>
      </c>
      <c r="C11" s="104" t="s">
        <v>42</v>
      </c>
      <c r="D11" s="104" t="s">
        <v>43</v>
      </c>
      <c r="E11" s="104" t="s">
        <v>44</v>
      </c>
      <c r="F11" s="104" t="s">
        <v>45</v>
      </c>
      <c r="G11" s="104" t="s">
        <v>46</v>
      </c>
      <c r="H11" s="106" t="s">
        <v>47</v>
      </c>
      <c r="I11" s="5"/>
      <c r="J11" s="4"/>
      <c r="K11" s="3"/>
      <c r="L11" s="104" t="s">
        <v>41</v>
      </c>
      <c r="M11" s="104" t="s">
        <v>42</v>
      </c>
      <c r="N11" s="104" t="s">
        <v>43</v>
      </c>
      <c r="O11" s="104" t="s">
        <v>44</v>
      </c>
      <c r="P11" s="104" t="s">
        <v>45</v>
      </c>
      <c r="Q11" s="104" t="s">
        <v>46</v>
      </c>
      <c r="R11" s="106" t="s">
        <v>47</v>
      </c>
      <c r="S11" s="5"/>
      <c r="T11" s="4"/>
    </row>
    <row r="12" spans="2:20" ht="16.2" thickBot="1" x14ac:dyDescent="0.35">
      <c r="B12" s="105"/>
      <c r="C12" s="105"/>
      <c r="D12" s="105"/>
      <c r="E12" s="105"/>
      <c r="F12" s="105"/>
      <c r="G12" s="105"/>
      <c r="H12" s="107"/>
      <c r="I12" s="18">
        <v>1</v>
      </c>
      <c r="J12" s="19"/>
      <c r="K12" s="20"/>
      <c r="L12" s="105"/>
      <c r="M12" s="105"/>
      <c r="N12" s="105"/>
      <c r="O12" s="105"/>
      <c r="P12" s="105"/>
      <c r="Q12" s="105"/>
      <c r="R12" s="107"/>
      <c r="S12" s="18">
        <v>1</v>
      </c>
      <c r="T12" s="19"/>
    </row>
    <row r="13" spans="2:20" ht="15.6" x14ac:dyDescent="0.3">
      <c r="B13" s="21">
        <v>1</v>
      </c>
      <c r="C13" s="22">
        <f>'Quadplex, Mortgage &amp; Rent'!$D$7</f>
        <v>4930.9559943990735</v>
      </c>
      <c r="D13" s="23">
        <f>$C$6*$C$8/12</f>
        <v>4246.6433333333334</v>
      </c>
      <c r="E13" s="23">
        <f>C13-D13</f>
        <v>684.31266106574003</v>
      </c>
      <c r="F13" s="33">
        <f>SUM('Quadplex, Mortgage &amp; Rent'!$D$12:$D$15)-C13</f>
        <v>5586</v>
      </c>
      <c r="G13" s="23">
        <f>C6-E13-F13</f>
        <v>765729.68733893428</v>
      </c>
      <c r="H13" s="24">
        <f>D13</f>
        <v>4246.6433333333334</v>
      </c>
      <c r="I13" s="4">
        <f>IF(G13&gt;0,1,0)</f>
        <v>1</v>
      </c>
      <c r="J13" s="4">
        <f>I12-I13</f>
        <v>0</v>
      </c>
      <c r="K13" s="3"/>
      <c r="L13" s="21">
        <v>1</v>
      </c>
      <c r="M13" s="22">
        <f>'Quadplex, Mortgage &amp; Rent'!$D$7</f>
        <v>4930.9559943990735</v>
      </c>
      <c r="N13" s="23">
        <f>$C$6*$C$8/12</f>
        <v>4246.6433333333334</v>
      </c>
      <c r="O13" s="23">
        <f>M13-N13</f>
        <v>684.31266106574003</v>
      </c>
      <c r="P13" s="33">
        <f>SUM('Quadplex, Mortgage &amp; Rent'!$P$12:$P$15)-M13</f>
        <v>2655.0440056009265</v>
      </c>
      <c r="Q13" s="23">
        <f>M6-O13-P13</f>
        <v>768660.64333333331</v>
      </c>
      <c r="R13" s="24">
        <f>N13</f>
        <v>4246.6433333333334</v>
      </c>
      <c r="S13" s="4">
        <f>IF(Q13&gt;0,1,0)</f>
        <v>1</v>
      </c>
      <c r="T13" s="4">
        <f>S12-S13</f>
        <v>0</v>
      </c>
    </row>
    <row r="14" spans="2:20" ht="15.6" x14ac:dyDescent="0.3">
      <c r="B14" s="21">
        <f t="shared" ref="B14:B77" si="0">+B13+1</f>
        <v>2</v>
      </c>
      <c r="C14" s="22">
        <f>'Quadplex, Mortgage &amp; Rent'!$D$7</f>
        <v>4930.9559943990735</v>
      </c>
      <c r="D14" s="22">
        <f>G13*$C$8/12</f>
        <v>4212.1513884369206</v>
      </c>
      <c r="E14" s="22">
        <f t="shared" ref="E14:E77" si="1">IF(G13&gt;(C14-D14),C14-D14,G13)</f>
        <v>718.80460596215289</v>
      </c>
      <c r="F14" s="33">
        <f>SUM('Quadplex, Mortgage &amp; Rent'!$D$12:$D$15)-C14</f>
        <v>5586</v>
      </c>
      <c r="G14" s="22">
        <f t="shared" ref="G14:G77" si="2">G13-E14-F14</f>
        <v>759424.88273297215</v>
      </c>
      <c r="H14" s="24">
        <f t="shared" ref="H14:H77" si="3">H13+D14</f>
        <v>8458.7947217702531</v>
      </c>
      <c r="I14" s="4">
        <f t="shared" ref="I14:I77" si="4">IF(G14&gt;0,1,0)</f>
        <v>1</v>
      </c>
      <c r="J14" s="4">
        <f t="shared" ref="J14:J77" si="5">I13-I14</f>
        <v>0</v>
      </c>
      <c r="K14" s="3"/>
      <c r="L14" s="21">
        <f t="shared" ref="L14:L77" si="6">+L13+1</f>
        <v>2</v>
      </c>
      <c r="M14" s="22">
        <f>'Quadplex, Mortgage &amp; Rent'!$D$7</f>
        <v>4930.9559943990735</v>
      </c>
      <c r="N14" s="22">
        <f>Q13*$C$8/12</f>
        <v>4228.2740888694443</v>
      </c>
      <c r="O14" s="22">
        <f t="shared" ref="O14:O77" si="7">IF(Q13&gt;(M14-N14),M14-N14,Q13)</f>
        <v>702.68190552962915</v>
      </c>
      <c r="P14" s="33">
        <f>SUM('Quadplex, Mortgage &amp; Rent'!$P$12:$P$15)-M14</f>
        <v>2655.0440056009265</v>
      </c>
      <c r="Q14" s="22">
        <f t="shared" ref="Q14:Q77" si="8">Q13-O14-P14</f>
        <v>765302.91742220277</v>
      </c>
      <c r="R14" s="24">
        <f t="shared" ref="R14:R77" si="9">R13+N14</f>
        <v>8474.9174222027777</v>
      </c>
      <c r="S14" s="4">
        <f t="shared" ref="S14:S77" si="10">IF(Q14&gt;0,1,0)</f>
        <v>1</v>
      </c>
      <c r="T14" s="4">
        <f t="shared" ref="T14:T77" si="11">S13-S14</f>
        <v>0</v>
      </c>
    </row>
    <row r="15" spans="2:20" ht="18.600000000000001" customHeight="1" x14ac:dyDescent="0.3">
      <c r="B15" s="21">
        <f t="shared" si="0"/>
        <v>3</v>
      </c>
      <c r="C15" s="22">
        <f>'Quadplex, Mortgage &amp; Rent'!$D$7</f>
        <v>4930.9559943990735</v>
      </c>
      <c r="D15" s="22">
        <f t="shared" ref="D15:D78" si="12">G14*$C$8/12</f>
        <v>4177.4697091002909</v>
      </c>
      <c r="E15" s="22">
        <f t="shared" si="1"/>
        <v>753.4862852987826</v>
      </c>
      <c r="F15" s="33">
        <f>SUM('Quadplex, Mortgage &amp; Rent'!$D$12:$D$15)-C15</f>
        <v>5586</v>
      </c>
      <c r="G15" s="22">
        <f t="shared" si="2"/>
        <v>753085.39644767332</v>
      </c>
      <c r="H15" s="24">
        <f t="shared" si="3"/>
        <v>12636.264430870544</v>
      </c>
      <c r="I15" s="4">
        <f t="shared" si="4"/>
        <v>1</v>
      </c>
      <c r="J15" s="4">
        <f t="shared" si="5"/>
        <v>0</v>
      </c>
      <c r="K15" s="3"/>
      <c r="L15" s="21">
        <f t="shared" si="6"/>
        <v>3</v>
      </c>
      <c r="M15" s="22">
        <f>'Quadplex, Mortgage &amp; Rent'!$D$7</f>
        <v>4930.9559943990735</v>
      </c>
      <c r="N15" s="22">
        <f t="shared" ref="N15:N78" si="13">Q14*$C$8/12</f>
        <v>4209.8037982533006</v>
      </c>
      <c r="O15" s="22">
        <f t="shared" si="7"/>
        <v>721.1521961457729</v>
      </c>
      <c r="P15" s="33">
        <f>SUM('Quadplex, Mortgage &amp; Rent'!$P$12:$P$15)-M15</f>
        <v>2655.0440056009265</v>
      </c>
      <c r="Q15" s="22">
        <f t="shared" si="8"/>
        <v>761926.72122045606</v>
      </c>
      <c r="R15" s="24">
        <f t="shared" si="9"/>
        <v>12684.721220456078</v>
      </c>
      <c r="S15" s="4">
        <f t="shared" si="10"/>
        <v>1</v>
      </c>
      <c r="T15" s="4">
        <f t="shared" si="11"/>
        <v>0</v>
      </c>
    </row>
    <row r="16" spans="2:20" ht="15.6" x14ac:dyDescent="0.3">
      <c r="B16" s="21">
        <f t="shared" si="0"/>
        <v>4</v>
      </c>
      <c r="C16" s="22">
        <f>'Quadplex, Mortgage &amp; Rent'!$D$7</f>
        <v>4930.9559943990735</v>
      </c>
      <c r="D16" s="22">
        <f t="shared" si="12"/>
        <v>4142.5972516259098</v>
      </c>
      <c r="E16" s="22">
        <f t="shared" si="1"/>
        <v>788.35874277316361</v>
      </c>
      <c r="F16" s="33">
        <f>SUM('Quadplex, Mortgage &amp; Rent'!$D$12:$D$15)-C16</f>
        <v>5586</v>
      </c>
      <c r="G16" s="22">
        <f t="shared" si="2"/>
        <v>746711.03770490014</v>
      </c>
      <c r="H16" s="24">
        <f t="shared" si="3"/>
        <v>16778.861682496456</v>
      </c>
      <c r="I16" s="4">
        <f t="shared" si="4"/>
        <v>1</v>
      </c>
      <c r="J16" s="4">
        <f t="shared" si="5"/>
        <v>0</v>
      </c>
      <c r="K16" s="3"/>
      <c r="L16" s="21">
        <f t="shared" si="6"/>
        <v>4</v>
      </c>
      <c r="M16" s="22">
        <f>'Quadplex, Mortgage &amp; Rent'!$D$7</f>
        <v>4930.9559943990735</v>
      </c>
      <c r="N16" s="22">
        <f t="shared" si="13"/>
        <v>4191.2319056468586</v>
      </c>
      <c r="O16" s="22">
        <f t="shared" si="7"/>
        <v>739.72408875221481</v>
      </c>
      <c r="P16" s="33">
        <f>SUM('Quadplex, Mortgage &amp; Rent'!$P$12:$P$15)-M16</f>
        <v>2655.0440056009265</v>
      </c>
      <c r="Q16" s="22">
        <f t="shared" si="8"/>
        <v>758531.95312610292</v>
      </c>
      <c r="R16" s="24">
        <f t="shared" si="9"/>
        <v>16875.953126102937</v>
      </c>
      <c r="S16" s="4">
        <f t="shared" si="10"/>
        <v>1</v>
      </c>
      <c r="T16" s="4">
        <f t="shared" si="11"/>
        <v>0</v>
      </c>
    </row>
    <row r="17" spans="2:20" ht="15.6" x14ac:dyDescent="0.3">
      <c r="B17" s="21">
        <f t="shared" si="0"/>
        <v>5</v>
      </c>
      <c r="C17" s="22">
        <f>'Quadplex, Mortgage &amp; Rent'!$D$7</f>
        <v>4930.9559943990735</v>
      </c>
      <c r="D17" s="22">
        <f t="shared" si="12"/>
        <v>4107.5329665750387</v>
      </c>
      <c r="E17" s="22">
        <f t="shared" si="1"/>
        <v>823.42302782403476</v>
      </c>
      <c r="F17" s="33">
        <f>SUM('Quadplex, Mortgage &amp; Rent'!$D$12:$D$15)-C17</f>
        <v>5586</v>
      </c>
      <c r="G17" s="22">
        <f t="shared" si="2"/>
        <v>740301.61467707611</v>
      </c>
      <c r="H17" s="24">
        <f t="shared" si="3"/>
        <v>20886.394649071495</v>
      </c>
      <c r="I17" s="4">
        <f t="shared" si="4"/>
        <v>1</v>
      </c>
      <c r="J17" s="4">
        <f t="shared" si="5"/>
        <v>0</v>
      </c>
      <c r="K17" s="3"/>
      <c r="L17" s="21">
        <f t="shared" si="6"/>
        <v>5</v>
      </c>
      <c r="M17" s="22">
        <f>'Quadplex, Mortgage &amp; Rent'!$D$7</f>
        <v>4930.9559943990735</v>
      </c>
      <c r="N17" s="22">
        <f t="shared" si="13"/>
        <v>4172.557852154504</v>
      </c>
      <c r="O17" s="22">
        <f t="shared" si="7"/>
        <v>758.3981422445695</v>
      </c>
      <c r="P17" s="33">
        <f>SUM('Quadplex, Mortgage &amp; Rent'!$P$12:$P$15)-M17</f>
        <v>2655.0440056009265</v>
      </c>
      <c r="Q17" s="22">
        <f t="shared" si="8"/>
        <v>755118.5109782574</v>
      </c>
      <c r="R17" s="24">
        <f t="shared" si="9"/>
        <v>21048.51097825744</v>
      </c>
      <c r="S17" s="4">
        <f t="shared" si="10"/>
        <v>1</v>
      </c>
      <c r="T17" s="4">
        <f t="shared" si="11"/>
        <v>0</v>
      </c>
    </row>
    <row r="18" spans="2:20" ht="15.6" x14ac:dyDescent="0.3">
      <c r="B18" s="21">
        <f t="shared" si="0"/>
        <v>6</v>
      </c>
      <c r="C18" s="22">
        <f>'Quadplex, Mortgage &amp; Rent'!$D$7</f>
        <v>4930.9559943990735</v>
      </c>
      <c r="D18" s="22">
        <f t="shared" si="12"/>
        <v>4072.2757987361492</v>
      </c>
      <c r="E18" s="22">
        <f t="shared" si="1"/>
        <v>858.68019566292423</v>
      </c>
      <c r="F18" s="33">
        <f>SUM('Quadplex, Mortgage &amp; Rent'!$D$12:$D$15)-C18</f>
        <v>5586</v>
      </c>
      <c r="G18" s="22">
        <f t="shared" si="2"/>
        <v>733856.93448141322</v>
      </c>
      <c r="H18" s="24">
        <f t="shared" si="3"/>
        <v>24958.670447807643</v>
      </c>
      <c r="I18" s="4">
        <f t="shared" si="4"/>
        <v>1</v>
      </c>
      <c r="J18" s="4">
        <f t="shared" si="5"/>
        <v>0</v>
      </c>
      <c r="K18" s="3"/>
      <c r="L18" s="21">
        <f t="shared" si="6"/>
        <v>6</v>
      </c>
      <c r="M18" s="22">
        <f>'Quadplex, Mortgage &amp; Rent'!$D$7</f>
        <v>4930.9559943990735</v>
      </c>
      <c r="N18" s="22">
        <f t="shared" si="13"/>
        <v>4153.7810758062305</v>
      </c>
      <c r="O18" s="22">
        <f t="shared" si="7"/>
        <v>777.17491859284291</v>
      </c>
      <c r="P18" s="33">
        <f>SUM('Quadplex, Mortgage &amp; Rent'!$P$12:$P$15)-M18</f>
        <v>2655.0440056009265</v>
      </c>
      <c r="Q18" s="22">
        <f t="shared" si="8"/>
        <v>751686.29205406364</v>
      </c>
      <c r="R18" s="24">
        <f t="shared" si="9"/>
        <v>25202.29205406367</v>
      </c>
      <c r="S18" s="4">
        <f t="shared" si="10"/>
        <v>1</v>
      </c>
      <c r="T18" s="4">
        <f t="shared" si="11"/>
        <v>0</v>
      </c>
    </row>
    <row r="19" spans="2:20" ht="15.6" x14ac:dyDescent="0.3">
      <c r="B19" s="21">
        <f t="shared" si="0"/>
        <v>7</v>
      </c>
      <c r="C19" s="22">
        <f>'Quadplex, Mortgage &amp; Rent'!$D$7</f>
        <v>4930.9559943990735</v>
      </c>
      <c r="D19" s="22">
        <f t="shared" si="12"/>
        <v>4036.8246870931739</v>
      </c>
      <c r="E19" s="22">
        <f t="shared" si="1"/>
        <v>894.13130730589955</v>
      </c>
      <c r="F19" s="33">
        <f>SUM('Quadplex, Mortgage &amp; Rent'!$D$12:$D$15)-C19</f>
        <v>5586</v>
      </c>
      <c r="G19" s="22">
        <f t="shared" si="2"/>
        <v>727376.80317410734</v>
      </c>
      <c r="H19" s="24">
        <f t="shared" si="3"/>
        <v>28995.495134900815</v>
      </c>
      <c r="I19" s="4">
        <f t="shared" si="4"/>
        <v>1</v>
      </c>
      <c r="J19" s="4">
        <f t="shared" si="5"/>
        <v>0</v>
      </c>
      <c r="K19" s="3"/>
      <c r="L19" s="21">
        <f t="shared" si="6"/>
        <v>7</v>
      </c>
      <c r="M19" s="22">
        <f>'Quadplex, Mortgage &amp; Rent'!$D$7</f>
        <v>4930.9559943990735</v>
      </c>
      <c r="N19" s="22">
        <f t="shared" si="13"/>
        <v>4134.9010115407282</v>
      </c>
      <c r="O19" s="22">
        <f t="shared" si="7"/>
        <v>796.05498285834528</v>
      </c>
      <c r="P19" s="33">
        <f>SUM('Quadplex, Mortgage &amp; Rent'!$P$12:$P$15)-M19</f>
        <v>2655.0440056009265</v>
      </c>
      <c r="Q19" s="22">
        <f t="shared" si="8"/>
        <v>748235.19306560431</v>
      </c>
      <c r="R19" s="24">
        <f t="shared" si="9"/>
        <v>29337.193065604399</v>
      </c>
      <c r="S19" s="4">
        <f t="shared" si="10"/>
        <v>1</v>
      </c>
      <c r="T19" s="4">
        <f t="shared" si="11"/>
        <v>0</v>
      </c>
    </row>
    <row r="20" spans="2:20" ht="15.6" x14ac:dyDescent="0.3">
      <c r="B20" s="21">
        <f t="shared" si="0"/>
        <v>8</v>
      </c>
      <c r="C20" s="22">
        <f>'Quadplex, Mortgage &amp; Rent'!$D$7</f>
        <v>4930.9559943990735</v>
      </c>
      <c r="D20" s="22">
        <f t="shared" si="12"/>
        <v>4001.1785647935685</v>
      </c>
      <c r="E20" s="22">
        <f t="shared" si="1"/>
        <v>929.77742960550495</v>
      </c>
      <c r="F20" s="33">
        <f>SUM('Quadplex, Mortgage &amp; Rent'!$D$12:$D$15)-C20</f>
        <v>5586</v>
      </c>
      <c r="G20" s="22">
        <f t="shared" si="2"/>
        <v>720861.02574450185</v>
      </c>
      <c r="H20" s="24">
        <f t="shared" si="3"/>
        <v>32996.67369969438</v>
      </c>
      <c r="I20" s="4">
        <f t="shared" si="4"/>
        <v>1</v>
      </c>
      <c r="J20" s="4">
        <f t="shared" si="5"/>
        <v>0</v>
      </c>
      <c r="K20" s="3"/>
      <c r="L20" s="21">
        <f t="shared" si="6"/>
        <v>8</v>
      </c>
      <c r="M20" s="22">
        <f>'Quadplex, Mortgage &amp; Rent'!$D$7</f>
        <v>4930.9559943990735</v>
      </c>
      <c r="N20" s="22">
        <f t="shared" si="13"/>
        <v>4115.9170911883784</v>
      </c>
      <c r="O20" s="22">
        <f t="shared" si="7"/>
        <v>815.03890321069503</v>
      </c>
      <c r="P20" s="33">
        <f>SUM('Quadplex, Mortgage &amp; Rent'!$P$12:$P$15)-M20</f>
        <v>2655.0440056009265</v>
      </c>
      <c r="Q20" s="22">
        <f t="shared" si="8"/>
        <v>744765.11015679268</v>
      </c>
      <c r="R20" s="24">
        <f t="shared" si="9"/>
        <v>33453.110156792776</v>
      </c>
      <c r="S20" s="4">
        <f t="shared" si="10"/>
        <v>1</v>
      </c>
      <c r="T20" s="4">
        <f t="shared" si="11"/>
        <v>0</v>
      </c>
    </row>
    <row r="21" spans="2:20" ht="15.6" x14ac:dyDescent="0.3">
      <c r="B21" s="21">
        <f t="shared" si="0"/>
        <v>9</v>
      </c>
      <c r="C21" s="22">
        <f>'Quadplex, Mortgage &amp; Rent'!$D$7</f>
        <v>4930.9559943990735</v>
      </c>
      <c r="D21" s="22">
        <f t="shared" si="12"/>
        <v>3965.3363591162138</v>
      </c>
      <c r="E21" s="22">
        <f t="shared" si="1"/>
        <v>965.61963528285969</v>
      </c>
      <c r="F21" s="33">
        <f>SUM('Quadplex, Mortgage &amp; Rent'!$D$12:$D$15)-C21</f>
        <v>5586</v>
      </c>
      <c r="G21" s="22">
        <f t="shared" si="2"/>
        <v>714309.40610921895</v>
      </c>
      <c r="H21" s="24">
        <f t="shared" si="3"/>
        <v>36962.010058810592</v>
      </c>
      <c r="I21" s="4">
        <f t="shared" si="4"/>
        <v>1</v>
      </c>
      <c r="J21" s="4">
        <f t="shared" si="5"/>
        <v>0</v>
      </c>
      <c r="K21" s="3"/>
      <c r="L21" s="21">
        <f t="shared" si="6"/>
        <v>9</v>
      </c>
      <c r="M21" s="22">
        <f>'Quadplex, Mortgage &amp; Rent'!$D$7</f>
        <v>4930.9559943990735</v>
      </c>
      <c r="N21" s="22">
        <f t="shared" si="13"/>
        <v>4096.8287434541571</v>
      </c>
      <c r="O21" s="22">
        <f t="shared" si="7"/>
        <v>834.12725094491634</v>
      </c>
      <c r="P21" s="33">
        <f>SUM('Quadplex, Mortgage &amp; Rent'!$P$12:$P$15)-M21</f>
        <v>2655.0440056009265</v>
      </c>
      <c r="Q21" s="22">
        <f t="shared" si="8"/>
        <v>741275.93890024675</v>
      </c>
      <c r="R21" s="24">
        <f t="shared" si="9"/>
        <v>37549.938900246932</v>
      </c>
      <c r="S21" s="4">
        <f t="shared" si="10"/>
        <v>1</v>
      </c>
      <c r="T21" s="4">
        <f t="shared" si="11"/>
        <v>0</v>
      </c>
    </row>
    <row r="22" spans="2:20" ht="15.6" x14ac:dyDescent="0.3">
      <c r="B22" s="21">
        <f t="shared" si="0"/>
        <v>10</v>
      </c>
      <c r="C22" s="22">
        <f>'Quadplex, Mortgage &amp; Rent'!$D$7</f>
        <v>4930.9559943990735</v>
      </c>
      <c r="D22" s="22">
        <f t="shared" si="12"/>
        <v>3929.2969914391288</v>
      </c>
      <c r="E22" s="22">
        <f t="shared" si="1"/>
        <v>1001.6590029599447</v>
      </c>
      <c r="F22" s="33">
        <f>SUM('Quadplex, Mortgage &amp; Rent'!$D$12:$D$15)-C22</f>
        <v>5586</v>
      </c>
      <c r="G22" s="22">
        <f t="shared" si="2"/>
        <v>707721.74710625899</v>
      </c>
      <c r="H22" s="24">
        <f t="shared" si="3"/>
        <v>40891.307050249721</v>
      </c>
      <c r="I22" s="4">
        <f t="shared" si="4"/>
        <v>1</v>
      </c>
      <c r="J22" s="4">
        <f t="shared" si="5"/>
        <v>0</v>
      </c>
      <c r="K22" s="3"/>
      <c r="L22" s="21">
        <f t="shared" si="6"/>
        <v>10</v>
      </c>
      <c r="M22" s="22">
        <f>'Quadplex, Mortgage &amp; Rent'!$D$7</f>
        <v>4930.9559943990735</v>
      </c>
      <c r="N22" s="22">
        <f t="shared" si="13"/>
        <v>4077.6353939004407</v>
      </c>
      <c r="O22" s="22">
        <f t="shared" si="7"/>
        <v>853.32060049863276</v>
      </c>
      <c r="P22" s="33">
        <f>SUM('Quadplex, Mortgage &amp; Rent'!$P$12:$P$15)-M22</f>
        <v>2655.0440056009265</v>
      </c>
      <c r="Q22" s="22">
        <f t="shared" si="8"/>
        <v>737767.5742941472</v>
      </c>
      <c r="R22" s="24">
        <f t="shared" si="9"/>
        <v>41627.574294147373</v>
      </c>
      <c r="S22" s="4">
        <f t="shared" si="10"/>
        <v>1</v>
      </c>
      <c r="T22" s="4">
        <f t="shared" si="11"/>
        <v>0</v>
      </c>
    </row>
    <row r="23" spans="2:20" ht="15.6" x14ac:dyDescent="0.3">
      <c r="B23" s="21">
        <f t="shared" si="0"/>
        <v>11</v>
      </c>
      <c r="C23" s="22">
        <f>'Quadplex, Mortgage &amp; Rent'!$D$7</f>
        <v>4930.9559943990735</v>
      </c>
      <c r="D23" s="22">
        <f t="shared" si="12"/>
        <v>3893.0593772070129</v>
      </c>
      <c r="E23" s="22">
        <f t="shared" si="1"/>
        <v>1037.8966171920606</v>
      </c>
      <c r="F23" s="33">
        <f>SUM('Quadplex, Mortgage &amp; Rent'!$D$12:$D$15)-C23</f>
        <v>5586</v>
      </c>
      <c r="G23" s="22">
        <f t="shared" si="2"/>
        <v>701097.85048906691</v>
      </c>
      <c r="H23" s="24">
        <f t="shared" si="3"/>
        <v>44784.366427456735</v>
      </c>
      <c r="I23" s="4">
        <f t="shared" si="4"/>
        <v>1</v>
      </c>
      <c r="J23" s="4">
        <f t="shared" si="5"/>
        <v>0</v>
      </c>
      <c r="K23" s="3"/>
      <c r="L23" s="21">
        <f t="shared" si="6"/>
        <v>11</v>
      </c>
      <c r="M23" s="22">
        <f>'Quadplex, Mortgage &amp; Rent'!$D$7</f>
        <v>4930.9559943990735</v>
      </c>
      <c r="N23" s="22">
        <f t="shared" si="13"/>
        <v>4058.3364649297214</v>
      </c>
      <c r="O23" s="22">
        <f t="shared" si="7"/>
        <v>872.61952946935207</v>
      </c>
      <c r="P23" s="33">
        <f>SUM('Quadplex, Mortgage &amp; Rent'!$P$12:$P$15)-M23</f>
        <v>2655.0440056009265</v>
      </c>
      <c r="Q23" s="22">
        <f t="shared" si="8"/>
        <v>734239.91075907683</v>
      </c>
      <c r="R23" s="24">
        <f t="shared" si="9"/>
        <v>45685.910759077095</v>
      </c>
      <c r="S23" s="4">
        <f t="shared" si="10"/>
        <v>1</v>
      </c>
      <c r="T23" s="4">
        <f t="shared" si="11"/>
        <v>0</v>
      </c>
    </row>
    <row r="24" spans="2:20" ht="15.6" x14ac:dyDescent="0.3">
      <c r="B24" s="21">
        <f t="shared" si="0"/>
        <v>12</v>
      </c>
      <c r="C24" s="22">
        <f>'Quadplex, Mortgage &amp; Rent'!$D$7</f>
        <v>4930.9559943990735</v>
      </c>
      <c r="D24" s="22">
        <f t="shared" si="12"/>
        <v>3856.622425898609</v>
      </c>
      <c r="E24" s="22">
        <f t="shared" si="1"/>
        <v>1074.3335685004645</v>
      </c>
      <c r="F24" s="33">
        <f>SUM('Quadplex, Mortgage &amp; Rent'!$D$12:$D$15)-C24</f>
        <v>5586</v>
      </c>
      <c r="G24" s="22">
        <f t="shared" si="2"/>
        <v>694437.51692056644</v>
      </c>
      <c r="H24" s="24">
        <f t="shared" si="3"/>
        <v>48640.988853355346</v>
      </c>
      <c r="I24" s="4">
        <f t="shared" si="4"/>
        <v>1</v>
      </c>
      <c r="J24" s="4">
        <f t="shared" si="5"/>
        <v>0</v>
      </c>
      <c r="K24" s="3"/>
      <c r="L24" s="21">
        <f t="shared" si="6"/>
        <v>12</v>
      </c>
      <c r="M24" s="22">
        <f>'Quadplex, Mortgage &amp; Rent'!$D$7</f>
        <v>4930.9559943990735</v>
      </c>
      <c r="N24" s="22">
        <f t="shared" si="13"/>
        <v>4038.9313757672221</v>
      </c>
      <c r="O24" s="22">
        <f t="shared" si="7"/>
        <v>892.02461863185135</v>
      </c>
      <c r="P24" s="33">
        <f>SUM('Quadplex, Mortgage &amp; Rent'!$P$12:$P$15)-M24</f>
        <v>2655.0440056009265</v>
      </c>
      <c r="Q24" s="22">
        <f t="shared" si="8"/>
        <v>730692.84213484405</v>
      </c>
      <c r="R24" s="24">
        <f t="shared" si="9"/>
        <v>49724.842134844315</v>
      </c>
      <c r="S24" s="4">
        <f t="shared" si="10"/>
        <v>1</v>
      </c>
      <c r="T24" s="4">
        <f t="shared" si="11"/>
        <v>0</v>
      </c>
    </row>
    <row r="25" spans="2:20" ht="15.6" x14ac:dyDescent="0.3">
      <c r="B25" s="21">
        <f t="shared" si="0"/>
        <v>13</v>
      </c>
      <c r="C25" s="22">
        <f>'Quadplex, Mortgage &amp; Rent'!$D$7</f>
        <v>4930.9559943990735</v>
      </c>
      <c r="D25" s="22">
        <f t="shared" si="12"/>
        <v>3819.9850409938826</v>
      </c>
      <c r="E25" s="22">
        <f t="shared" si="1"/>
        <v>1110.9709534051908</v>
      </c>
      <c r="F25" s="33">
        <f>SUM('Quadplex, Mortgage &amp; Rent'!$D$12:$D$15)-C25</f>
        <v>5586</v>
      </c>
      <c r="G25" s="22">
        <f t="shared" si="2"/>
        <v>687740.54596716131</v>
      </c>
      <c r="H25" s="24">
        <f t="shared" si="3"/>
        <v>52460.973894349227</v>
      </c>
      <c r="I25" s="4">
        <f t="shared" si="4"/>
        <v>1</v>
      </c>
      <c r="J25" s="4">
        <f t="shared" si="5"/>
        <v>0</v>
      </c>
      <c r="K25" s="3"/>
      <c r="L25" s="21">
        <f t="shared" si="6"/>
        <v>13</v>
      </c>
      <c r="M25" s="22">
        <f>'Quadplex, Mortgage &amp; Rent'!$D$7</f>
        <v>4930.9559943990735</v>
      </c>
      <c r="N25" s="22">
        <f t="shared" si="13"/>
        <v>4019.4195424434215</v>
      </c>
      <c r="O25" s="22">
        <f t="shared" si="7"/>
        <v>911.53645195565196</v>
      </c>
      <c r="P25" s="33">
        <f>SUM('Quadplex, Mortgage &amp; Rent'!$P$12:$P$15)-M25</f>
        <v>2655.0440056009265</v>
      </c>
      <c r="Q25" s="22">
        <f t="shared" si="8"/>
        <v>727126.2616772874</v>
      </c>
      <c r="R25" s="24">
        <f t="shared" si="9"/>
        <v>53744.261677287737</v>
      </c>
      <c r="S25" s="4">
        <f t="shared" si="10"/>
        <v>1</v>
      </c>
      <c r="T25" s="4">
        <f t="shared" si="11"/>
        <v>0</v>
      </c>
    </row>
    <row r="26" spans="2:20" ht="15.6" x14ac:dyDescent="0.3">
      <c r="B26" s="21">
        <f t="shared" si="0"/>
        <v>14</v>
      </c>
      <c r="C26" s="22">
        <f>'Quadplex, Mortgage &amp; Rent'!$D$7</f>
        <v>4930.9559943990735</v>
      </c>
      <c r="D26" s="22">
        <f t="shared" si="12"/>
        <v>3783.1461199410264</v>
      </c>
      <c r="E26" s="22">
        <f t="shared" si="1"/>
        <v>1147.809874458047</v>
      </c>
      <c r="F26" s="33">
        <f>SUM('Quadplex, Mortgage &amp; Rent'!$D$12:$D$15)-C26</f>
        <v>5586</v>
      </c>
      <c r="G26" s="22">
        <f t="shared" si="2"/>
        <v>681006.7360927033</v>
      </c>
      <c r="H26" s="24">
        <f t="shared" si="3"/>
        <v>56244.120014290253</v>
      </c>
      <c r="I26" s="4">
        <f t="shared" si="4"/>
        <v>1</v>
      </c>
      <c r="J26" s="4">
        <f t="shared" si="5"/>
        <v>0</v>
      </c>
      <c r="K26" s="3"/>
      <c r="L26" s="21">
        <f t="shared" si="6"/>
        <v>14</v>
      </c>
      <c r="M26" s="22">
        <f>'Quadplex, Mortgage &amp; Rent'!$D$7</f>
        <v>4930.9559943990735</v>
      </c>
      <c r="N26" s="22">
        <f t="shared" si="13"/>
        <v>3999.8003777764784</v>
      </c>
      <c r="O26" s="22">
        <f t="shared" si="7"/>
        <v>931.15561662259506</v>
      </c>
      <c r="P26" s="33">
        <f>SUM('Quadplex, Mortgage &amp; Rent'!$P$12:$P$15)-M26</f>
        <v>2655.0440056009265</v>
      </c>
      <c r="Q26" s="22">
        <f t="shared" si="8"/>
        <v>723540.06205506378</v>
      </c>
      <c r="R26" s="24">
        <f t="shared" si="9"/>
        <v>57744.062055064212</v>
      </c>
      <c r="S26" s="4">
        <f t="shared" si="10"/>
        <v>1</v>
      </c>
      <c r="T26" s="4">
        <f t="shared" si="11"/>
        <v>0</v>
      </c>
    </row>
    <row r="27" spans="2:20" ht="15.6" x14ac:dyDescent="0.3">
      <c r="B27" s="21">
        <f t="shared" si="0"/>
        <v>15</v>
      </c>
      <c r="C27" s="22">
        <f>'Quadplex, Mortgage &amp; Rent'!$D$7</f>
        <v>4930.9559943990735</v>
      </c>
      <c r="D27" s="22">
        <f t="shared" si="12"/>
        <v>3746.1045541232784</v>
      </c>
      <c r="E27" s="22">
        <f t="shared" si="1"/>
        <v>1184.8514402757951</v>
      </c>
      <c r="F27" s="33">
        <f>SUM('Quadplex, Mortgage &amp; Rent'!$D$12:$D$15)-C27</f>
        <v>5586</v>
      </c>
      <c r="G27" s="22">
        <f t="shared" si="2"/>
        <v>674235.88465242751</v>
      </c>
      <c r="H27" s="24">
        <f t="shared" si="3"/>
        <v>59990.224568413534</v>
      </c>
      <c r="I27" s="4">
        <f t="shared" si="4"/>
        <v>1</v>
      </c>
      <c r="J27" s="4">
        <f t="shared" si="5"/>
        <v>0</v>
      </c>
      <c r="K27" s="3"/>
      <c r="L27" s="21">
        <f t="shared" si="6"/>
        <v>15</v>
      </c>
      <c r="M27" s="22">
        <f>'Quadplex, Mortgage &amp; Rent'!$D$7</f>
        <v>4930.9559943990735</v>
      </c>
      <c r="N27" s="22">
        <f t="shared" si="13"/>
        <v>3980.0732913545635</v>
      </c>
      <c r="O27" s="22">
        <f t="shared" si="7"/>
        <v>950.88270304450998</v>
      </c>
      <c r="P27" s="33">
        <f>SUM('Quadplex, Mortgage &amp; Rent'!$P$12:$P$15)-M27</f>
        <v>2655.0440056009265</v>
      </c>
      <c r="Q27" s="22">
        <f t="shared" si="8"/>
        <v>719934.13534641825</v>
      </c>
      <c r="R27" s="24">
        <f t="shared" si="9"/>
        <v>61724.135346418778</v>
      </c>
      <c r="S27" s="4">
        <f t="shared" si="10"/>
        <v>1</v>
      </c>
      <c r="T27" s="4">
        <f t="shared" si="11"/>
        <v>0</v>
      </c>
    </row>
    <row r="28" spans="2:20" ht="15.6" x14ac:dyDescent="0.3">
      <c r="B28" s="21">
        <f t="shared" si="0"/>
        <v>16</v>
      </c>
      <c r="C28" s="22">
        <f>'Quadplex, Mortgage &amp; Rent'!$D$7</f>
        <v>4930.9559943990735</v>
      </c>
      <c r="D28" s="22">
        <f t="shared" si="12"/>
        <v>3708.8592288255618</v>
      </c>
      <c r="E28" s="22">
        <f t="shared" si="1"/>
        <v>1222.0967655735117</v>
      </c>
      <c r="F28" s="33">
        <f>SUM('Quadplex, Mortgage &amp; Rent'!$D$12:$D$15)-C28</f>
        <v>5586</v>
      </c>
      <c r="G28" s="22">
        <f t="shared" si="2"/>
        <v>667427.78788685403</v>
      </c>
      <c r="H28" s="24">
        <f t="shared" si="3"/>
        <v>63699.083797239095</v>
      </c>
      <c r="I28" s="4">
        <f t="shared" si="4"/>
        <v>1</v>
      </c>
      <c r="J28" s="4">
        <f t="shared" si="5"/>
        <v>0</v>
      </c>
      <c r="K28" s="3"/>
      <c r="L28" s="21">
        <f t="shared" si="6"/>
        <v>16</v>
      </c>
      <c r="M28" s="22">
        <f>'Quadplex, Mortgage &amp; Rent'!$D$7</f>
        <v>4930.9559943990735</v>
      </c>
      <c r="N28" s="22">
        <f t="shared" si="13"/>
        <v>3960.2376895180892</v>
      </c>
      <c r="O28" s="22">
        <f t="shared" si="7"/>
        <v>970.71830488098431</v>
      </c>
      <c r="P28" s="33">
        <f>SUM('Quadplex, Mortgage &amp; Rent'!$P$12:$P$15)-M28</f>
        <v>2655.0440056009265</v>
      </c>
      <c r="Q28" s="22">
        <f t="shared" si="8"/>
        <v>716308.37303593627</v>
      </c>
      <c r="R28" s="24">
        <f t="shared" si="9"/>
        <v>65684.373035936864</v>
      </c>
      <c r="S28" s="4">
        <f t="shared" si="10"/>
        <v>1</v>
      </c>
      <c r="T28" s="4">
        <f t="shared" si="11"/>
        <v>0</v>
      </c>
    </row>
    <row r="29" spans="2:20" ht="15.6" x14ac:dyDescent="0.3">
      <c r="B29" s="21">
        <f t="shared" si="0"/>
        <v>17</v>
      </c>
      <c r="C29" s="22">
        <f>'Quadplex, Mortgage &amp; Rent'!$D$7</f>
        <v>4930.9559943990735</v>
      </c>
      <c r="D29" s="22">
        <f t="shared" si="12"/>
        <v>3671.4090232009362</v>
      </c>
      <c r="E29" s="22">
        <f t="shared" si="1"/>
        <v>1259.5469711981373</v>
      </c>
      <c r="F29" s="33">
        <f>SUM('Quadplex, Mortgage &amp; Rent'!$D$12:$D$15)-C29</f>
        <v>5586</v>
      </c>
      <c r="G29" s="22">
        <f t="shared" si="2"/>
        <v>660582.24091565586</v>
      </c>
      <c r="H29" s="24">
        <f t="shared" si="3"/>
        <v>67370.492820440035</v>
      </c>
      <c r="I29" s="4">
        <f t="shared" si="4"/>
        <v>1</v>
      </c>
      <c r="J29" s="4">
        <f t="shared" si="5"/>
        <v>0</v>
      </c>
      <c r="K29" s="3"/>
      <c r="L29" s="21">
        <f t="shared" si="6"/>
        <v>17</v>
      </c>
      <c r="M29" s="22">
        <f>'Quadplex, Mortgage &amp; Rent'!$D$7</f>
        <v>4930.9559943990735</v>
      </c>
      <c r="N29" s="22">
        <f t="shared" si="13"/>
        <v>3940.2929753418462</v>
      </c>
      <c r="O29" s="22">
        <f t="shared" si="7"/>
        <v>990.6630190572273</v>
      </c>
      <c r="P29" s="33">
        <f>SUM('Quadplex, Mortgage &amp; Rent'!$P$12:$P$15)-M29</f>
        <v>2655.0440056009265</v>
      </c>
      <c r="Q29" s="22">
        <f t="shared" si="8"/>
        <v>712662.66601127805</v>
      </c>
      <c r="R29" s="24">
        <f t="shared" si="9"/>
        <v>69624.666011278707</v>
      </c>
      <c r="S29" s="4">
        <f t="shared" si="10"/>
        <v>1</v>
      </c>
      <c r="T29" s="4">
        <f t="shared" si="11"/>
        <v>0</v>
      </c>
    </row>
    <row r="30" spans="2:20" ht="15.6" x14ac:dyDescent="0.3">
      <c r="B30" s="21">
        <f t="shared" si="0"/>
        <v>18</v>
      </c>
      <c r="C30" s="22">
        <f>'Quadplex, Mortgage &amp; Rent'!$D$7</f>
        <v>4930.9559943990735</v>
      </c>
      <c r="D30" s="22">
        <f t="shared" si="12"/>
        <v>3633.7528102368701</v>
      </c>
      <c r="E30" s="22">
        <f t="shared" si="1"/>
        <v>1297.2031841622033</v>
      </c>
      <c r="F30" s="33">
        <f>SUM('Quadplex, Mortgage &amp; Rent'!$D$12:$D$15)-C30</f>
        <v>5586</v>
      </c>
      <c r="G30" s="22">
        <f t="shared" si="2"/>
        <v>653699.03773149371</v>
      </c>
      <c r="H30" s="24">
        <f t="shared" si="3"/>
        <v>71004.245630676902</v>
      </c>
      <c r="I30" s="4">
        <f t="shared" si="4"/>
        <v>1</v>
      </c>
      <c r="J30" s="4">
        <f t="shared" si="5"/>
        <v>0</v>
      </c>
      <c r="K30" s="3"/>
      <c r="L30" s="21">
        <f t="shared" si="6"/>
        <v>18</v>
      </c>
      <c r="M30" s="22">
        <f>'Quadplex, Mortgage &amp; Rent'!$D$7</f>
        <v>4930.9559943990735</v>
      </c>
      <c r="N30" s="22">
        <f t="shared" si="13"/>
        <v>3920.2385486170388</v>
      </c>
      <c r="O30" s="22">
        <f t="shared" si="7"/>
        <v>1010.7174457820347</v>
      </c>
      <c r="P30" s="33">
        <f>SUM('Quadplex, Mortgage &amp; Rent'!$P$12:$P$15)-M30</f>
        <v>2655.0440056009265</v>
      </c>
      <c r="Q30" s="22">
        <f t="shared" si="8"/>
        <v>708996.90455989505</v>
      </c>
      <c r="R30" s="24">
        <f t="shared" si="9"/>
        <v>73544.904559895745</v>
      </c>
      <c r="S30" s="4">
        <f t="shared" si="10"/>
        <v>1</v>
      </c>
      <c r="T30" s="4">
        <f t="shared" si="11"/>
        <v>0</v>
      </c>
    </row>
    <row r="31" spans="2:20" ht="15.6" x14ac:dyDescent="0.3">
      <c r="B31" s="21">
        <f t="shared" si="0"/>
        <v>19</v>
      </c>
      <c r="C31" s="22">
        <f>'Quadplex, Mortgage &amp; Rent'!$D$7</f>
        <v>4930.9559943990735</v>
      </c>
      <c r="D31" s="22">
        <f t="shared" si="12"/>
        <v>3595.8894567213247</v>
      </c>
      <c r="E31" s="22">
        <f t="shared" si="1"/>
        <v>1335.0665376777488</v>
      </c>
      <c r="F31" s="33">
        <f>SUM('Quadplex, Mortgage &amp; Rent'!$D$12:$D$15)-C31</f>
        <v>5586</v>
      </c>
      <c r="G31" s="22">
        <f t="shared" si="2"/>
        <v>646777.97119381593</v>
      </c>
      <c r="H31" s="24">
        <f t="shared" si="3"/>
        <v>74600.13508739823</v>
      </c>
      <c r="I31" s="4">
        <f t="shared" si="4"/>
        <v>1</v>
      </c>
      <c r="J31" s="4">
        <f t="shared" si="5"/>
        <v>0</v>
      </c>
      <c r="K31" s="3"/>
      <c r="L31" s="21">
        <f t="shared" si="6"/>
        <v>19</v>
      </c>
      <c r="M31" s="22">
        <f>'Quadplex, Mortgage &amp; Rent'!$D$7</f>
        <v>4930.9559943990735</v>
      </c>
      <c r="N31" s="22">
        <f t="shared" si="13"/>
        <v>3900.0738058332227</v>
      </c>
      <c r="O31" s="22">
        <f t="shared" si="7"/>
        <v>1030.8821885658508</v>
      </c>
      <c r="P31" s="33">
        <f>SUM('Quadplex, Mortgage &amp; Rent'!$P$12:$P$15)-M31</f>
        <v>2655.0440056009265</v>
      </c>
      <c r="Q31" s="22">
        <f t="shared" si="8"/>
        <v>705310.97836572828</v>
      </c>
      <c r="R31" s="24">
        <f t="shared" si="9"/>
        <v>77444.978365728966</v>
      </c>
      <c r="S31" s="4">
        <f t="shared" si="10"/>
        <v>1</v>
      </c>
      <c r="T31" s="4">
        <f t="shared" si="11"/>
        <v>0</v>
      </c>
    </row>
    <row r="32" spans="2:20" ht="15.6" x14ac:dyDescent="0.3">
      <c r="B32" s="21">
        <f t="shared" si="0"/>
        <v>20</v>
      </c>
      <c r="C32" s="22">
        <f>'Quadplex, Mortgage &amp; Rent'!$D$7</f>
        <v>4930.9559943990735</v>
      </c>
      <c r="D32" s="22">
        <f t="shared" si="12"/>
        <v>3557.8178232086489</v>
      </c>
      <c r="E32" s="22">
        <f t="shared" si="1"/>
        <v>1373.1381711904246</v>
      </c>
      <c r="F32" s="33">
        <f>SUM('Quadplex, Mortgage &amp; Rent'!$D$12:$D$15)-C32</f>
        <v>5586</v>
      </c>
      <c r="G32" s="22">
        <f t="shared" si="2"/>
        <v>639818.83302262553</v>
      </c>
      <c r="H32" s="24">
        <f t="shared" si="3"/>
        <v>78157.95291060688</v>
      </c>
      <c r="I32" s="4">
        <f t="shared" si="4"/>
        <v>1</v>
      </c>
      <c r="J32" s="4">
        <f t="shared" si="5"/>
        <v>0</v>
      </c>
      <c r="K32" s="3"/>
      <c r="L32" s="21">
        <f t="shared" si="6"/>
        <v>20</v>
      </c>
      <c r="M32" s="22">
        <f>'Quadplex, Mortgage &amp; Rent'!$D$7</f>
        <v>4930.9559943990735</v>
      </c>
      <c r="N32" s="22">
        <f t="shared" si="13"/>
        <v>3879.7981401601432</v>
      </c>
      <c r="O32" s="22">
        <f t="shared" si="7"/>
        <v>1051.1578542389302</v>
      </c>
      <c r="P32" s="33">
        <f>SUM('Quadplex, Mortgage &amp; Rent'!$P$12:$P$15)-M32</f>
        <v>2655.0440056009265</v>
      </c>
      <c r="Q32" s="22">
        <f t="shared" si="8"/>
        <v>701604.77650588844</v>
      </c>
      <c r="R32" s="24">
        <f t="shared" si="9"/>
        <v>81324.776505889109</v>
      </c>
      <c r="S32" s="4">
        <f t="shared" si="10"/>
        <v>1</v>
      </c>
      <c r="T32" s="4">
        <f t="shared" si="11"/>
        <v>0</v>
      </c>
    </row>
    <row r="33" spans="2:20" ht="15.6" x14ac:dyDescent="0.3">
      <c r="B33" s="21">
        <f t="shared" si="0"/>
        <v>21</v>
      </c>
      <c r="C33" s="22">
        <f>'Quadplex, Mortgage &amp; Rent'!$D$7</f>
        <v>4930.9559943990735</v>
      </c>
      <c r="D33" s="22">
        <f t="shared" si="12"/>
        <v>3519.5367639852925</v>
      </c>
      <c r="E33" s="22">
        <f t="shared" si="1"/>
        <v>1411.419230413781</v>
      </c>
      <c r="F33" s="33">
        <f>SUM('Quadplex, Mortgage &amp; Rent'!$D$12:$D$15)-C33</f>
        <v>5586</v>
      </c>
      <c r="G33" s="22">
        <f t="shared" si="2"/>
        <v>632821.4137922118</v>
      </c>
      <c r="H33" s="24">
        <f t="shared" si="3"/>
        <v>81677.489674592172</v>
      </c>
      <c r="I33" s="4">
        <f t="shared" si="4"/>
        <v>1</v>
      </c>
      <c r="J33" s="4">
        <f t="shared" si="5"/>
        <v>0</v>
      </c>
      <c r="K33" s="3"/>
      <c r="L33" s="21">
        <f t="shared" si="6"/>
        <v>21</v>
      </c>
      <c r="M33" s="22">
        <f>'Quadplex, Mortgage &amp; Rent'!$D$7</f>
        <v>4930.9559943990735</v>
      </c>
      <c r="N33" s="22">
        <f t="shared" si="13"/>
        <v>3859.4109414294744</v>
      </c>
      <c r="O33" s="22">
        <f t="shared" si="7"/>
        <v>1071.5450529695991</v>
      </c>
      <c r="P33" s="33">
        <f>SUM('Quadplex, Mortgage &amp; Rent'!$P$12:$P$15)-M33</f>
        <v>2655.0440056009265</v>
      </c>
      <c r="Q33" s="22">
        <f t="shared" si="8"/>
        <v>697878.18744731788</v>
      </c>
      <c r="R33" s="24">
        <f t="shared" si="9"/>
        <v>85184.187447318589</v>
      </c>
      <c r="S33" s="4">
        <f t="shared" si="10"/>
        <v>1</v>
      </c>
      <c r="T33" s="4">
        <f t="shared" si="11"/>
        <v>0</v>
      </c>
    </row>
    <row r="34" spans="2:20" ht="15.6" x14ac:dyDescent="0.3">
      <c r="B34" s="21">
        <f t="shared" si="0"/>
        <v>22</v>
      </c>
      <c r="C34" s="22">
        <f>'Quadplex, Mortgage &amp; Rent'!$D$7</f>
        <v>4930.9559943990735</v>
      </c>
      <c r="D34" s="22">
        <f t="shared" si="12"/>
        <v>3481.0451270353246</v>
      </c>
      <c r="E34" s="22">
        <f t="shared" si="1"/>
        <v>1449.9108673637488</v>
      </c>
      <c r="F34" s="33">
        <f>SUM('Quadplex, Mortgage &amp; Rent'!$D$12:$D$15)-C34</f>
        <v>5586</v>
      </c>
      <c r="G34" s="22">
        <f t="shared" si="2"/>
        <v>625785.502924848</v>
      </c>
      <c r="H34" s="24">
        <f t="shared" si="3"/>
        <v>85158.534801627495</v>
      </c>
      <c r="I34" s="4">
        <f t="shared" si="4"/>
        <v>1</v>
      </c>
      <c r="J34" s="4">
        <f t="shared" si="5"/>
        <v>0</v>
      </c>
      <c r="K34" s="3"/>
      <c r="L34" s="21">
        <f t="shared" si="6"/>
        <v>22</v>
      </c>
      <c r="M34" s="22">
        <f>'Quadplex, Mortgage &amp; Rent'!$D$7</f>
        <v>4930.9559943990735</v>
      </c>
      <c r="N34" s="22">
        <f t="shared" si="13"/>
        <v>3838.9115961164548</v>
      </c>
      <c r="O34" s="22">
        <f t="shared" si="7"/>
        <v>1092.0443982826187</v>
      </c>
      <c r="P34" s="33">
        <f>SUM('Quadplex, Mortgage &amp; Rent'!$P$12:$P$15)-M34</f>
        <v>2655.0440056009265</v>
      </c>
      <c r="Q34" s="22">
        <f t="shared" si="8"/>
        <v>694131.09904343425</v>
      </c>
      <c r="R34" s="24">
        <f t="shared" si="9"/>
        <v>89023.099043435039</v>
      </c>
      <c r="S34" s="4">
        <f t="shared" si="10"/>
        <v>1</v>
      </c>
      <c r="T34" s="4">
        <f t="shared" si="11"/>
        <v>0</v>
      </c>
    </row>
    <row r="35" spans="2:20" ht="15.6" x14ac:dyDescent="0.3">
      <c r="B35" s="21">
        <f t="shared" si="0"/>
        <v>23</v>
      </c>
      <c r="C35" s="22">
        <f>'Quadplex, Mortgage &amp; Rent'!$D$7</f>
        <v>4930.9559943990735</v>
      </c>
      <c r="D35" s="22">
        <f t="shared" si="12"/>
        <v>3442.3417540057676</v>
      </c>
      <c r="E35" s="22">
        <f t="shared" si="1"/>
        <v>1488.6142403933059</v>
      </c>
      <c r="F35" s="33">
        <f>SUM('Quadplex, Mortgage &amp; Rent'!$D$12:$D$15)-C35</f>
        <v>5586</v>
      </c>
      <c r="G35" s="22">
        <f t="shared" si="2"/>
        <v>618710.88868445472</v>
      </c>
      <c r="H35" s="24">
        <f t="shared" si="3"/>
        <v>88600.876555633266</v>
      </c>
      <c r="I35" s="4">
        <f t="shared" si="4"/>
        <v>1</v>
      </c>
      <c r="J35" s="4">
        <f t="shared" si="5"/>
        <v>0</v>
      </c>
      <c r="K35" s="3"/>
      <c r="L35" s="21">
        <f t="shared" si="6"/>
        <v>23</v>
      </c>
      <c r="M35" s="22">
        <f>'Quadplex, Mortgage &amp; Rent'!$D$7</f>
        <v>4930.9559943990735</v>
      </c>
      <c r="N35" s="22">
        <f t="shared" si="13"/>
        <v>3818.2994873214247</v>
      </c>
      <c r="O35" s="22">
        <f t="shared" si="7"/>
        <v>1112.6565070776487</v>
      </c>
      <c r="P35" s="33">
        <f>SUM('Quadplex, Mortgage &amp; Rent'!$P$12:$P$15)-M35</f>
        <v>2655.0440056009265</v>
      </c>
      <c r="Q35" s="22">
        <f t="shared" si="8"/>
        <v>690363.39853075566</v>
      </c>
      <c r="R35" s="24">
        <f t="shared" si="9"/>
        <v>92841.398530756458</v>
      </c>
      <c r="S35" s="4">
        <f t="shared" si="10"/>
        <v>1</v>
      </c>
      <c r="T35" s="4">
        <f t="shared" si="11"/>
        <v>0</v>
      </c>
    </row>
    <row r="36" spans="2:20" ht="15.6" x14ac:dyDescent="0.3">
      <c r="B36" s="21">
        <f t="shared" si="0"/>
        <v>24</v>
      </c>
      <c r="C36" s="22">
        <f>'Quadplex, Mortgage &amp; Rent'!$D$7</f>
        <v>4930.9559943990735</v>
      </c>
      <c r="D36" s="22">
        <f t="shared" si="12"/>
        <v>3403.4254801717379</v>
      </c>
      <c r="E36" s="22">
        <f t="shared" si="1"/>
        <v>1527.5305142273355</v>
      </c>
      <c r="F36" s="33">
        <f>SUM('Quadplex, Mortgage &amp; Rent'!$D$12:$D$15)-C36</f>
        <v>5586</v>
      </c>
      <c r="G36" s="22">
        <f t="shared" si="2"/>
        <v>611597.35817022738</v>
      </c>
      <c r="H36" s="24">
        <f t="shared" si="3"/>
        <v>92004.302035804998</v>
      </c>
      <c r="I36" s="4">
        <f t="shared" si="4"/>
        <v>1</v>
      </c>
      <c r="J36" s="4">
        <f t="shared" si="5"/>
        <v>0</v>
      </c>
      <c r="K36" s="3"/>
      <c r="L36" s="21">
        <f t="shared" si="6"/>
        <v>24</v>
      </c>
      <c r="M36" s="22">
        <f>'Quadplex, Mortgage &amp; Rent'!$D$7</f>
        <v>4930.9559943990735</v>
      </c>
      <c r="N36" s="22">
        <f t="shared" si="13"/>
        <v>3797.5739947512648</v>
      </c>
      <c r="O36" s="22">
        <f t="shared" si="7"/>
        <v>1133.3819996478087</v>
      </c>
      <c r="P36" s="33">
        <f>SUM('Quadplex, Mortgage &amp; Rent'!$P$12:$P$15)-M36</f>
        <v>2655.0440056009265</v>
      </c>
      <c r="Q36" s="22">
        <f t="shared" si="8"/>
        <v>686574.97252550686</v>
      </c>
      <c r="R36" s="24">
        <f t="shared" si="9"/>
        <v>96638.972525507721</v>
      </c>
      <c r="S36" s="4">
        <f t="shared" si="10"/>
        <v>1</v>
      </c>
      <c r="T36" s="4">
        <f t="shared" si="11"/>
        <v>0</v>
      </c>
    </row>
    <row r="37" spans="2:20" ht="15.6" x14ac:dyDescent="0.3">
      <c r="B37" s="21">
        <f t="shared" si="0"/>
        <v>25</v>
      </c>
      <c r="C37" s="22">
        <f>'Quadplex, Mortgage &amp; Rent'!$D$7</f>
        <v>4930.9559943990735</v>
      </c>
      <c r="D37" s="22">
        <f t="shared" si="12"/>
        <v>3364.2951344013923</v>
      </c>
      <c r="E37" s="22">
        <f t="shared" si="1"/>
        <v>1566.6608599976812</v>
      </c>
      <c r="F37" s="33">
        <f>SUM('Quadplex, Mortgage &amp; Rent'!$D$12:$D$15)-C37</f>
        <v>5586</v>
      </c>
      <c r="G37" s="22">
        <f t="shared" si="2"/>
        <v>604444.69731022965</v>
      </c>
      <c r="H37" s="24">
        <f t="shared" si="3"/>
        <v>95368.597170206383</v>
      </c>
      <c r="I37" s="4">
        <f t="shared" si="4"/>
        <v>1</v>
      </c>
      <c r="J37" s="4">
        <f t="shared" si="5"/>
        <v>0</v>
      </c>
      <c r="K37" s="3"/>
      <c r="L37" s="21">
        <f t="shared" si="6"/>
        <v>25</v>
      </c>
      <c r="M37" s="22">
        <f>'Quadplex, Mortgage &amp; Rent'!$D$7</f>
        <v>4930.9559943990735</v>
      </c>
      <c r="N37" s="22">
        <f t="shared" si="13"/>
        <v>3776.7344947007259</v>
      </c>
      <c r="O37" s="22">
        <f t="shared" si="7"/>
        <v>1154.2214996983475</v>
      </c>
      <c r="P37" s="33">
        <f>SUM('Quadplex, Mortgage &amp; Rent'!$P$12:$P$15)-M37</f>
        <v>2655.0440056009265</v>
      </c>
      <c r="Q37" s="22">
        <f t="shared" si="8"/>
        <v>682765.70702020754</v>
      </c>
      <c r="R37" s="24">
        <f t="shared" si="9"/>
        <v>100415.70702020844</v>
      </c>
      <c r="S37" s="4">
        <f t="shared" si="10"/>
        <v>1</v>
      </c>
      <c r="T37" s="4">
        <f t="shared" si="11"/>
        <v>0</v>
      </c>
    </row>
    <row r="38" spans="2:20" ht="15.6" x14ac:dyDescent="0.3">
      <c r="B38" s="21">
        <f t="shared" si="0"/>
        <v>26</v>
      </c>
      <c r="C38" s="22">
        <f>'Quadplex, Mortgage &amp; Rent'!$D$7</f>
        <v>4930.9559943990735</v>
      </c>
      <c r="D38" s="22">
        <f t="shared" si="12"/>
        <v>3324.9495391206879</v>
      </c>
      <c r="E38" s="22">
        <f t="shared" si="1"/>
        <v>1606.0064552783856</v>
      </c>
      <c r="F38" s="33">
        <f>SUM('Quadplex, Mortgage &amp; Rent'!$D$12:$D$15)-C38</f>
        <v>5586</v>
      </c>
      <c r="G38" s="22">
        <f t="shared" si="2"/>
        <v>597252.69085495127</v>
      </c>
      <c r="H38" s="24">
        <f t="shared" si="3"/>
        <v>98693.546709327071</v>
      </c>
      <c r="I38" s="4">
        <f t="shared" si="4"/>
        <v>1</v>
      </c>
      <c r="J38" s="4">
        <f t="shared" si="5"/>
        <v>0</v>
      </c>
      <c r="K38" s="3"/>
      <c r="L38" s="21">
        <f t="shared" si="6"/>
        <v>26</v>
      </c>
      <c r="M38" s="22">
        <f>'Quadplex, Mortgage &amp; Rent'!$D$7</f>
        <v>4930.9559943990735</v>
      </c>
      <c r="N38" s="22">
        <f t="shared" si="13"/>
        <v>3755.7803600336579</v>
      </c>
      <c r="O38" s="22">
        <f t="shared" si="7"/>
        <v>1175.1756343654156</v>
      </c>
      <c r="P38" s="33">
        <f>SUM('Quadplex, Mortgage &amp; Rent'!$P$12:$P$15)-M38</f>
        <v>2655.0440056009265</v>
      </c>
      <c r="Q38" s="22">
        <f t="shared" si="8"/>
        <v>678935.48738024116</v>
      </c>
      <c r="R38" s="24">
        <f t="shared" si="9"/>
        <v>104171.48738024211</v>
      </c>
      <c r="S38" s="4">
        <f t="shared" si="10"/>
        <v>1</v>
      </c>
      <c r="T38" s="4">
        <f t="shared" si="11"/>
        <v>0</v>
      </c>
    </row>
    <row r="39" spans="2:20" ht="15.6" x14ac:dyDescent="0.3">
      <c r="B39" s="21">
        <f t="shared" si="0"/>
        <v>27</v>
      </c>
      <c r="C39" s="22">
        <f>'Quadplex, Mortgage &amp; Rent'!$D$7</f>
        <v>4930.9559943990735</v>
      </c>
      <c r="D39" s="22">
        <f t="shared" si="12"/>
        <v>3285.3875102779443</v>
      </c>
      <c r="E39" s="22">
        <f t="shared" si="1"/>
        <v>1645.5684841211291</v>
      </c>
      <c r="F39" s="33">
        <f>SUM('Quadplex, Mortgage &amp; Rent'!$D$12:$D$15)-C39</f>
        <v>5586</v>
      </c>
      <c r="G39" s="22">
        <f t="shared" si="2"/>
        <v>590021.12237083015</v>
      </c>
      <c r="H39" s="24">
        <f t="shared" si="3"/>
        <v>101978.93421960501</v>
      </c>
      <c r="I39" s="4">
        <f t="shared" si="4"/>
        <v>1</v>
      </c>
      <c r="J39" s="4">
        <f t="shared" si="5"/>
        <v>0</v>
      </c>
      <c r="K39" s="3"/>
      <c r="L39" s="21">
        <f t="shared" si="6"/>
        <v>27</v>
      </c>
      <c r="M39" s="22">
        <f>'Quadplex, Mortgage &amp; Rent'!$D$7</f>
        <v>4930.9559943990735</v>
      </c>
      <c r="N39" s="22">
        <f t="shared" si="13"/>
        <v>3734.7109601641428</v>
      </c>
      <c r="O39" s="22">
        <f t="shared" si="7"/>
        <v>1196.2450342349307</v>
      </c>
      <c r="P39" s="33">
        <f>SUM('Quadplex, Mortgage &amp; Rent'!$P$12:$P$15)-M39</f>
        <v>2655.0440056009265</v>
      </c>
      <c r="Q39" s="22">
        <f t="shared" si="8"/>
        <v>675084.19834040524</v>
      </c>
      <c r="R39" s="24">
        <f t="shared" si="9"/>
        <v>107906.19834040625</v>
      </c>
      <c r="S39" s="4">
        <f t="shared" si="10"/>
        <v>1</v>
      </c>
      <c r="T39" s="4">
        <f t="shared" si="11"/>
        <v>0</v>
      </c>
    </row>
    <row r="40" spans="2:20" ht="15.6" x14ac:dyDescent="0.3">
      <c r="B40" s="21">
        <f t="shared" si="0"/>
        <v>28</v>
      </c>
      <c r="C40" s="22">
        <f>'Quadplex, Mortgage &amp; Rent'!$D$7</f>
        <v>4930.9559943990735</v>
      </c>
      <c r="D40" s="22">
        <f t="shared" si="12"/>
        <v>3245.6078573082082</v>
      </c>
      <c r="E40" s="22">
        <f t="shared" si="1"/>
        <v>1685.3481370908653</v>
      </c>
      <c r="F40" s="33">
        <f>SUM('Quadplex, Mortgage &amp; Rent'!$D$12:$D$15)-C40</f>
        <v>5586</v>
      </c>
      <c r="G40" s="22">
        <f t="shared" si="2"/>
        <v>582749.77423373924</v>
      </c>
      <c r="H40" s="24">
        <f t="shared" si="3"/>
        <v>105224.54207691322</v>
      </c>
      <c r="I40" s="4">
        <f t="shared" si="4"/>
        <v>1</v>
      </c>
      <c r="J40" s="4">
        <f t="shared" si="5"/>
        <v>0</v>
      </c>
      <c r="K40" s="3"/>
      <c r="L40" s="21">
        <f t="shared" si="6"/>
        <v>28</v>
      </c>
      <c r="M40" s="22">
        <f>'Quadplex, Mortgage &amp; Rent'!$D$7</f>
        <v>4930.9559943990735</v>
      </c>
      <c r="N40" s="22">
        <f t="shared" si="13"/>
        <v>3713.5256610375127</v>
      </c>
      <c r="O40" s="22">
        <f t="shared" si="7"/>
        <v>1217.4303333615608</v>
      </c>
      <c r="P40" s="33">
        <f>SUM('Quadplex, Mortgage &amp; Rent'!$P$12:$P$15)-M40</f>
        <v>2655.0440056009265</v>
      </c>
      <c r="Q40" s="22">
        <f t="shared" si="8"/>
        <v>671211.72400144266</v>
      </c>
      <c r="R40" s="24">
        <f t="shared" si="9"/>
        <v>111619.72400144376</v>
      </c>
      <c r="S40" s="4">
        <f t="shared" si="10"/>
        <v>1</v>
      </c>
      <c r="T40" s="4">
        <f t="shared" si="11"/>
        <v>0</v>
      </c>
    </row>
    <row r="41" spans="2:20" ht="15.6" x14ac:dyDescent="0.3">
      <c r="B41" s="21">
        <f t="shared" si="0"/>
        <v>29</v>
      </c>
      <c r="C41" s="22">
        <f>'Quadplex, Mortgage &amp; Rent'!$D$7</f>
        <v>4930.9559943990735</v>
      </c>
      <c r="D41" s="22">
        <f t="shared" si="12"/>
        <v>3205.6093830974273</v>
      </c>
      <c r="E41" s="22">
        <f t="shared" si="1"/>
        <v>1725.3466113016461</v>
      </c>
      <c r="F41" s="33">
        <f>SUM('Quadplex, Mortgage &amp; Rent'!$D$12:$D$15)-C41</f>
        <v>5586</v>
      </c>
      <c r="G41" s="22">
        <f t="shared" si="2"/>
        <v>575438.42762243759</v>
      </c>
      <c r="H41" s="24">
        <f t="shared" si="3"/>
        <v>108430.15146001065</v>
      </c>
      <c r="I41" s="4">
        <f t="shared" si="4"/>
        <v>1</v>
      </c>
      <c r="J41" s="4">
        <f t="shared" si="5"/>
        <v>0</v>
      </c>
      <c r="K41" s="3"/>
      <c r="L41" s="21">
        <f t="shared" si="6"/>
        <v>29</v>
      </c>
      <c r="M41" s="22">
        <f>'Quadplex, Mortgage &amp; Rent'!$D$7</f>
        <v>4930.9559943990735</v>
      </c>
      <c r="N41" s="22">
        <f t="shared" si="13"/>
        <v>3692.223825111269</v>
      </c>
      <c r="O41" s="22">
        <f t="shared" si="7"/>
        <v>1238.7321692878045</v>
      </c>
      <c r="P41" s="33">
        <f>SUM('Quadplex, Mortgage &amp; Rent'!$P$12:$P$15)-M41</f>
        <v>2655.0440056009265</v>
      </c>
      <c r="Q41" s="22">
        <f t="shared" si="8"/>
        <v>667317.94782655383</v>
      </c>
      <c r="R41" s="24">
        <f t="shared" si="9"/>
        <v>115311.94782655503</v>
      </c>
      <c r="S41" s="4">
        <f t="shared" si="10"/>
        <v>1</v>
      </c>
      <c r="T41" s="4">
        <f t="shared" si="11"/>
        <v>0</v>
      </c>
    </row>
    <row r="42" spans="2:20" ht="15.6" x14ac:dyDescent="0.3">
      <c r="B42" s="21">
        <f t="shared" si="0"/>
        <v>30</v>
      </c>
      <c r="C42" s="22">
        <f>'Quadplex, Mortgage &amp; Rent'!$D$7</f>
        <v>4930.9559943990735</v>
      </c>
      <c r="D42" s="22">
        <f t="shared" si="12"/>
        <v>3165.3908839464257</v>
      </c>
      <c r="E42" s="22">
        <f t="shared" si="1"/>
        <v>1765.5651104526478</v>
      </c>
      <c r="F42" s="33">
        <f>SUM('Quadplex, Mortgage &amp; Rent'!$D$12:$D$15)-C42</f>
        <v>5586</v>
      </c>
      <c r="G42" s="22">
        <f t="shared" si="2"/>
        <v>568086.862511985</v>
      </c>
      <c r="H42" s="24">
        <f t="shared" si="3"/>
        <v>111595.54234395707</v>
      </c>
      <c r="I42" s="4">
        <f t="shared" si="4"/>
        <v>1</v>
      </c>
      <c r="J42" s="4">
        <f t="shared" si="5"/>
        <v>0</v>
      </c>
      <c r="K42" s="3"/>
      <c r="L42" s="21">
        <f t="shared" si="6"/>
        <v>30</v>
      </c>
      <c r="M42" s="22">
        <f>'Quadplex, Mortgage &amp; Rent'!$D$7</f>
        <v>4930.9559943990735</v>
      </c>
      <c r="N42" s="22">
        <f t="shared" si="13"/>
        <v>3670.8048113359014</v>
      </c>
      <c r="O42" s="22">
        <f t="shared" si="7"/>
        <v>1260.1511830631721</v>
      </c>
      <c r="P42" s="33">
        <f>SUM('Quadplex, Mortgage &amp; Rent'!$P$12:$P$15)-M42</f>
        <v>2655.0440056009265</v>
      </c>
      <c r="Q42" s="22">
        <f t="shared" si="8"/>
        <v>663402.7526378897</v>
      </c>
      <c r="R42" s="24">
        <f t="shared" si="9"/>
        <v>118982.75263789092</v>
      </c>
      <c r="S42" s="4">
        <f t="shared" si="10"/>
        <v>1</v>
      </c>
      <c r="T42" s="4">
        <f t="shared" si="11"/>
        <v>0</v>
      </c>
    </row>
    <row r="43" spans="2:20" ht="15.6" x14ac:dyDescent="0.3">
      <c r="B43" s="21">
        <f t="shared" si="0"/>
        <v>31</v>
      </c>
      <c r="C43" s="22">
        <f>'Quadplex, Mortgage &amp; Rent'!$D$7</f>
        <v>4930.9559943990735</v>
      </c>
      <c r="D43" s="22">
        <f t="shared" si="12"/>
        <v>3124.9511495346774</v>
      </c>
      <c r="E43" s="22">
        <f t="shared" si="1"/>
        <v>1806.0048448643961</v>
      </c>
      <c r="F43" s="33">
        <f>SUM('Quadplex, Mortgage &amp; Rent'!$D$12:$D$15)-C43</f>
        <v>5586</v>
      </c>
      <c r="G43" s="22">
        <f t="shared" si="2"/>
        <v>560694.85766712064</v>
      </c>
      <c r="H43" s="24">
        <f t="shared" si="3"/>
        <v>114720.49349349175</v>
      </c>
      <c r="I43" s="4">
        <f t="shared" si="4"/>
        <v>1</v>
      </c>
      <c r="J43" s="4">
        <f t="shared" si="5"/>
        <v>0</v>
      </c>
      <c r="K43" s="3"/>
      <c r="L43" s="21">
        <f t="shared" si="6"/>
        <v>31</v>
      </c>
      <c r="M43" s="22">
        <f>'Quadplex, Mortgage &amp; Rent'!$D$7</f>
        <v>4930.9559943990735</v>
      </c>
      <c r="N43" s="22">
        <f t="shared" si="13"/>
        <v>3649.2679751355918</v>
      </c>
      <c r="O43" s="22">
        <f t="shared" si="7"/>
        <v>1281.6880192634817</v>
      </c>
      <c r="P43" s="33">
        <f>SUM('Quadplex, Mortgage &amp; Rent'!$P$12:$P$15)-M43</f>
        <v>2655.0440056009265</v>
      </c>
      <c r="Q43" s="22">
        <f t="shared" si="8"/>
        <v>659466.02061302529</v>
      </c>
      <c r="R43" s="24">
        <f t="shared" si="9"/>
        <v>122632.02061302651</v>
      </c>
      <c r="S43" s="4">
        <f t="shared" si="10"/>
        <v>1</v>
      </c>
      <c r="T43" s="4">
        <f t="shared" si="11"/>
        <v>0</v>
      </c>
    </row>
    <row r="44" spans="2:20" ht="15.6" x14ac:dyDescent="0.3">
      <c r="B44" s="21">
        <f t="shared" si="0"/>
        <v>32</v>
      </c>
      <c r="C44" s="22">
        <f>'Quadplex, Mortgage &amp; Rent'!$D$7</f>
        <v>4930.9559943990735</v>
      </c>
      <c r="D44" s="22">
        <f t="shared" si="12"/>
        <v>3084.2889628838861</v>
      </c>
      <c r="E44" s="22">
        <f t="shared" si="1"/>
        <v>1846.6670315151873</v>
      </c>
      <c r="F44" s="33">
        <f>SUM('Quadplex, Mortgage &amp; Rent'!$D$12:$D$15)-C44</f>
        <v>5586</v>
      </c>
      <c r="G44" s="22">
        <f t="shared" si="2"/>
        <v>553262.19063560548</v>
      </c>
      <c r="H44" s="24">
        <f t="shared" si="3"/>
        <v>117804.78245637564</v>
      </c>
      <c r="I44" s="4">
        <f t="shared" si="4"/>
        <v>1</v>
      </c>
      <c r="J44" s="4">
        <f t="shared" si="5"/>
        <v>0</v>
      </c>
      <c r="K44" s="3"/>
      <c r="L44" s="21">
        <f t="shared" si="6"/>
        <v>32</v>
      </c>
      <c r="M44" s="22">
        <f>'Quadplex, Mortgage &amp; Rent'!$D$7</f>
        <v>4930.9559943990735</v>
      </c>
      <c r="N44" s="22">
        <f t="shared" si="13"/>
        <v>3627.6126683888165</v>
      </c>
      <c r="O44" s="22">
        <f t="shared" si="7"/>
        <v>1303.343326010257</v>
      </c>
      <c r="P44" s="33">
        <f>SUM('Quadplex, Mortgage &amp; Rent'!$P$12:$P$15)-M44</f>
        <v>2655.0440056009265</v>
      </c>
      <c r="Q44" s="22">
        <f t="shared" si="8"/>
        <v>655507.63328141405</v>
      </c>
      <c r="R44" s="24">
        <f t="shared" si="9"/>
        <v>126259.63328141533</v>
      </c>
      <c r="S44" s="4">
        <f t="shared" si="10"/>
        <v>1</v>
      </c>
      <c r="T44" s="4">
        <f t="shared" si="11"/>
        <v>0</v>
      </c>
    </row>
    <row r="45" spans="2:20" ht="15.6" x14ac:dyDescent="0.3">
      <c r="B45" s="21">
        <f t="shared" si="0"/>
        <v>33</v>
      </c>
      <c r="C45" s="22">
        <f>'Quadplex, Mortgage &amp; Rent'!$D$7</f>
        <v>4930.9559943990735</v>
      </c>
      <c r="D45" s="22">
        <f t="shared" si="12"/>
        <v>3043.4031003213599</v>
      </c>
      <c r="E45" s="22">
        <f t="shared" si="1"/>
        <v>1887.5528940777135</v>
      </c>
      <c r="F45" s="33">
        <f>SUM('Quadplex, Mortgage &amp; Rent'!$D$12:$D$15)-C45</f>
        <v>5586</v>
      </c>
      <c r="G45" s="22">
        <f t="shared" si="2"/>
        <v>545788.63774152775</v>
      </c>
      <c r="H45" s="24">
        <f t="shared" si="3"/>
        <v>120848.185556697</v>
      </c>
      <c r="I45" s="4">
        <f t="shared" si="4"/>
        <v>1</v>
      </c>
      <c r="J45" s="4">
        <f t="shared" si="5"/>
        <v>0</v>
      </c>
      <c r="K45" s="3"/>
      <c r="L45" s="21">
        <f t="shared" si="6"/>
        <v>33</v>
      </c>
      <c r="M45" s="22">
        <f>'Quadplex, Mortgage &amp; Rent'!$D$7</f>
        <v>4930.9559943990735</v>
      </c>
      <c r="N45" s="22">
        <f t="shared" si="13"/>
        <v>3605.8382394088453</v>
      </c>
      <c r="O45" s="22">
        <f t="shared" si="7"/>
        <v>1325.1177549902281</v>
      </c>
      <c r="P45" s="33">
        <f>SUM('Quadplex, Mortgage &amp; Rent'!$P$12:$P$15)-M45</f>
        <v>2655.0440056009265</v>
      </c>
      <c r="Q45" s="22">
        <f t="shared" si="8"/>
        <v>651527.47152082284</v>
      </c>
      <c r="R45" s="24">
        <f t="shared" si="9"/>
        <v>129865.47152082417</v>
      </c>
      <c r="S45" s="4">
        <f t="shared" si="10"/>
        <v>1</v>
      </c>
      <c r="T45" s="4">
        <f t="shared" si="11"/>
        <v>0</v>
      </c>
    </row>
    <row r="46" spans="2:20" ht="15.6" x14ac:dyDescent="0.3">
      <c r="B46" s="21">
        <f t="shared" si="0"/>
        <v>34</v>
      </c>
      <c r="C46" s="22">
        <f>'Quadplex, Mortgage &amp; Rent'!$D$7</f>
        <v>4930.9559943990735</v>
      </c>
      <c r="D46" s="22">
        <f t="shared" si="12"/>
        <v>3002.2923314431869</v>
      </c>
      <c r="E46" s="22">
        <f t="shared" si="1"/>
        <v>1928.6636629558866</v>
      </c>
      <c r="F46" s="33">
        <f>SUM('Quadplex, Mortgage &amp; Rent'!$D$12:$D$15)-C46</f>
        <v>5586</v>
      </c>
      <c r="G46" s="22">
        <f t="shared" si="2"/>
        <v>538273.97407857189</v>
      </c>
      <c r="H46" s="24">
        <f t="shared" si="3"/>
        <v>123850.47788814019</v>
      </c>
      <c r="I46" s="4">
        <f t="shared" si="4"/>
        <v>1</v>
      </c>
      <c r="J46" s="4">
        <f t="shared" si="5"/>
        <v>0</v>
      </c>
      <c r="K46" s="3"/>
      <c r="L46" s="21">
        <f t="shared" si="6"/>
        <v>34</v>
      </c>
      <c r="M46" s="22">
        <f>'Quadplex, Mortgage &amp; Rent'!$D$7</f>
        <v>4930.9559943990735</v>
      </c>
      <c r="N46" s="22">
        <f t="shared" si="13"/>
        <v>3583.9440329241261</v>
      </c>
      <c r="O46" s="22">
        <f t="shared" si="7"/>
        <v>1347.0119614749474</v>
      </c>
      <c r="P46" s="33">
        <f>SUM('Quadplex, Mortgage &amp; Rent'!$P$12:$P$15)-M46</f>
        <v>2655.0440056009265</v>
      </c>
      <c r="Q46" s="22">
        <f t="shared" si="8"/>
        <v>647525.41555374698</v>
      </c>
      <c r="R46" s="24">
        <f t="shared" si="9"/>
        <v>133449.41555374829</v>
      </c>
      <c r="S46" s="4">
        <f t="shared" si="10"/>
        <v>1</v>
      </c>
      <c r="T46" s="4">
        <f t="shared" si="11"/>
        <v>0</v>
      </c>
    </row>
    <row r="47" spans="2:20" ht="15.6" x14ac:dyDescent="0.3">
      <c r="B47" s="21">
        <f t="shared" si="0"/>
        <v>35</v>
      </c>
      <c r="C47" s="22">
        <f>'Quadplex, Mortgage &amp; Rent'!$D$7</f>
        <v>4930.9559943990735</v>
      </c>
      <c r="D47" s="22">
        <f t="shared" si="12"/>
        <v>2960.9554190772105</v>
      </c>
      <c r="E47" s="22">
        <f t="shared" si="1"/>
        <v>1970.0005753218629</v>
      </c>
      <c r="F47" s="33">
        <f>SUM('Quadplex, Mortgage &amp; Rent'!$D$12:$D$15)-C47</f>
        <v>5586</v>
      </c>
      <c r="G47" s="22">
        <f t="shared" si="2"/>
        <v>530717.97350325005</v>
      </c>
      <c r="H47" s="24">
        <f t="shared" si="3"/>
        <v>126811.4333072174</v>
      </c>
      <c r="I47" s="4">
        <f t="shared" si="4"/>
        <v>1</v>
      </c>
      <c r="J47" s="4">
        <f t="shared" si="5"/>
        <v>0</v>
      </c>
      <c r="K47" s="3"/>
      <c r="L47" s="21">
        <f t="shared" si="6"/>
        <v>35</v>
      </c>
      <c r="M47" s="22">
        <f>'Quadplex, Mortgage &amp; Rent'!$D$7</f>
        <v>4930.9559943990735</v>
      </c>
      <c r="N47" s="22">
        <f t="shared" si="13"/>
        <v>3561.9293900585694</v>
      </c>
      <c r="O47" s="22">
        <f t="shared" si="7"/>
        <v>1369.026604340504</v>
      </c>
      <c r="P47" s="33">
        <f>SUM('Quadplex, Mortgage &amp; Rent'!$P$12:$P$15)-M47</f>
        <v>2655.0440056009265</v>
      </c>
      <c r="Q47" s="22">
        <f t="shared" si="8"/>
        <v>643501.34494380548</v>
      </c>
      <c r="R47" s="24">
        <f t="shared" si="9"/>
        <v>137011.34494380685</v>
      </c>
      <c r="S47" s="4">
        <f t="shared" si="10"/>
        <v>1</v>
      </c>
      <c r="T47" s="4">
        <f t="shared" si="11"/>
        <v>0</v>
      </c>
    </row>
    <row r="48" spans="2:20" ht="15.6" x14ac:dyDescent="0.3">
      <c r="B48" s="21">
        <f t="shared" si="0"/>
        <v>36</v>
      </c>
      <c r="C48" s="22">
        <f>'Quadplex, Mortgage &amp; Rent'!$D$7</f>
        <v>4930.9559943990735</v>
      </c>
      <c r="D48" s="22">
        <f t="shared" si="12"/>
        <v>2919.3911192457945</v>
      </c>
      <c r="E48" s="22">
        <f t="shared" si="1"/>
        <v>2011.564875153279</v>
      </c>
      <c r="F48" s="33">
        <f>SUM('Quadplex, Mortgage &amp; Rent'!$D$12:$D$15)-C48</f>
        <v>5586</v>
      </c>
      <c r="G48" s="22">
        <f t="shared" si="2"/>
        <v>523120.4086280968</v>
      </c>
      <c r="H48" s="24">
        <f t="shared" si="3"/>
        <v>129730.82442646319</v>
      </c>
      <c r="I48" s="4">
        <f t="shared" si="4"/>
        <v>1</v>
      </c>
      <c r="J48" s="4">
        <f t="shared" si="5"/>
        <v>0</v>
      </c>
      <c r="K48" s="3"/>
      <c r="L48" s="21">
        <f t="shared" si="6"/>
        <v>36</v>
      </c>
      <c r="M48" s="22">
        <f>'Quadplex, Mortgage &amp; Rent'!$D$7</f>
        <v>4930.9559943990735</v>
      </c>
      <c r="N48" s="22">
        <f t="shared" si="13"/>
        <v>3539.7936483117169</v>
      </c>
      <c r="O48" s="22">
        <f t="shared" si="7"/>
        <v>1391.1623460873566</v>
      </c>
      <c r="P48" s="33">
        <f>SUM('Quadplex, Mortgage &amp; Rent'!$P$12:$P$15)-M48</f>
        <v>2655.0440056009265</v>
      </c>
      <c r="Q48" s="22">
        <f t="shared" si="8"/>
        <v>639455.13859211712</v>
      </c>
      <c r="R48" s="24">
        <f t="shared" si="9"/>
        <v>140551.13859211857</v>
      </c>
      <c r="S48" s="4">
        <f t="shared" si="10"/>
        <v>1</v>
      </c>
      <c r="T48" s="4">
        <f t="shared" si="11"/>
        <v>0</v>
      </c>
    </row>
    <row r="49" spans="2:20" ht="15.6" x14ac:dyDescent="0.3">
      <c r="B49" s="21">
        <f t="shared" si="0"/>
        <v>37</v>
      </c>
      <c r="C49" s="22">
        <f>'Quadplex, Mortgage &amp; Rent'!$D$7</f>
        <v>4930.9559943990735</v>
      </c>
      <c r="D49" s="22">
        <f t="shared" si="12"/>
        <v>2877.5981811283891</v>
      </c>
      <c r="E49" s="22">
        <f t="shared" si="1"/>
        <v>2053.3578132706843</v>
      </c>
      <c r="F49" s="33">
        <f>SUM('Quadplex, Mortgage &amp; Rent'!$D$12:$D$15)-C49</f>
        <v>5586</v>
      </c>
      <c r="G49" s="22">
        <f t="shared" si="2"/>
        <v>515481.0508148261</v>
      </c>
      <c r="H49" s="24">
        <f t="shared" si="3"/>
        <v>132608.42260759158</v>
      </c>
      <c r="I49" s="4">
        <f t="shared" si="4"/>
        <v>1</v>
      </c>
      <c r="J49" s="4">
        <f t="shared" si="5"/>
        <v>0</v>
      </c>
      <c r="K49" s="3"/>
      <c r="L49" s="21">
        <f t="shared" si="6"/>
        <v>37</v>
      </c>
      <c r="M49" s="22">
        <f>'Quadplex, Mortgage &amp; Rent'!$D$7</f>
        <v>4930.9559943990735</v>
      </c>
      <c r="N49" s="22">
        <f t="shared" si="13"/>
        <v>3517.5361415388038</v>
      </c>
      <c r="O49" s="22">
        <f t="shared" si="7"/>
        <v>1413.4198528602697</v>
      </c>
      <c r="P49" s="33">
        <f>SUM('Quadplex, Mortgage &amp; Rent'!$P$12:$P$15)-M49</f>
        <v>2655.0440056009265</v>
      </c>
      <c r="Q49" s="22">
        <f t="shared" si="8"/>
        <v>635386.67473365588</v>
      </c>
      <c r="R49" s="24">
        <f t="shared" si="9"/>
        <v>144068.67473365739</v>
      </c>
      <c r="S49" s="4">
        <f t="shared" si="10"/>
        <v>1</v>
      </c>
      <c r="T49" s="4">
        <f t="shared" si="11"/>
        <v>0</v>
      </c>
    </row>
    <row r="50" spans="2:20" ht="15.6" x14ac:dyDescent="0.3">
      <c r="B50" s="21">
        <f t="shared" si="0"/>
        <v>38</v>
      </c>
      <c r="C50" s="22">
        <f>'Quadplex, Mortgage &amp; Rent'!$D$7</f>
        <v>4930.9559943990735</v>
      </c>
      <c r="D50" s="22">
        <f t="shared" si="12"/>
        <v>2835.5753470238892</v>
      </c>
      <c r="E50" s="22">
        <f t="shared" si="1"/>
        <v>2095.3806473751843</v>
      </c>
      <c r="F50" s="33">
        <f>SUM('Quadplex, Mortgage &amp; Rent'!$D$12:$D$15)-C50</f>
        <v>5586</v>
      </c>
      <c r="G50" s="22">
        <f t="shared" si="2"/>
        <v>507799.67016745091</v>
      </c>
      <c r="H50" s="24">
        <f t="shared" si="3"/>
        <v>135443.99795461548</v>
      </c>
      <c r="I50" s="4">
        <f t="shared" si="4"/>
        <v>1</v>
      </c>
      <c r="J50" s="4">
        <f t="shared" si="5"/>
        <v>0</v>
      </c>
      <c r="K50" s="3"/>
      <c r="L50" s="21">
        <f t="shared" si="6"/>
        <v>38</v>
      </c>
      <c r="M50" s="22">
        <f>'Quadplex, Mortgage &amp; Rent'!$D$7</f>
        <v>4930.9559943990735</v>
      </c>
      <c r="N50" s="22">
        <f t="shared" si="13"/>
        <v>3495.1561999307182</v>
      </c>
      <c r="O50" s="22">
        <f t="shared" si="7"/>
        <v>1435.7997944683552</v>
      </c>
      <c r="P50" s="33">
        <f>SUM('Quadplex, Mortgage &amp; Rent'!$P$12:$P$15)-M50</f>
        <v>2655.0440056009265</v>
      </c>
      <c r="Q50" s="22">
        <f t="shared" si="8"/>
        <v>631295.83093358658</v>
      </c>
      <c r="R50" s="24">
        <f t="shared" si="9"/>
        <v>147563.83093358812</v>
      </c>
      <c r="S50" s="4">
        <f t="shared" si="10"/>
        <v>1</v>
      </c>
      <c r="T50" s="4">
        <f t="shared" si="11"/>
        <v>0</v>
      </c>
    </row>
    <row r="51" spans="2:20" ht="15.6" x14ac:dyDescent="0.3">
      <c r="B51" s="21">
        <f t="shared" si="0"/>
        <v>39</v>
      </c>
      <c r="C51" s="22">
        <f>'Quadplex, Mortgage &amp; Rent'!$D$7</f>
        <v>4930.9559943990735</v>
      </c>
      <c r="D51" s="22">
        <f t="shared" si="12"/>
        <v>2793.3213523127865</v>
      </c>
      <c r="E51" s="22">
        <f t="shared" si="1"/>
        <v>2137.6346420862869</v>
      </c>
      <c r="F51" s="33">
        <f>SUM('Quadplex, Mortgage &amp; Rent'!$D$12:$D$15)-C51</f>
        <v>5586</v>
      </c>
      <c r="G51" s="22">
        <f t="shared" si="2"/>
        <v>500076.03552536463</v>
      </c>
      <c r="H51" s="24">
        <f t="shared" si="3"/>
        <v>138237.31930692826</v>
      </c>
      <c r="I51" s="4">
        <f t="shared" si="4"/>
        <v>1</v>
      </c>
      <c r="J51" s="4">
        <f t="shared" si="5"/>
        <v>0</v>
      </c>
      <c r="K51" s="3"/>
      <c r="L51" s="21">
        <f t="shared" si="6"/>
        <v>39</v>
      </c>
      <c r="M51" s="22">
        <f>'Quadplex, Mortgage &amp; Rent'!$D$7</f>
        <v>4930.9559943990735</v>
      </c>
      <c r="N51" s="22">
        <f t="shared" si="13"/>
        <v>3472.6531499938374</v>
      </c>
      <c r="O51" s="22">
        <f t="shared" si="7"/>
        <v>1458.3028444052361</v>
      </c>
      <c r="P51" s="33">
        <f>SUM('Quadplex, Mortgage &amp; Rent'!$P$12:$P$15)-M51</f>
        <v>2655.0440056009265</v>
      </c>
      <c r="Q51" s="22">
        <f t="shared" si="8"/>
        <v>627182.48408358032</v>
      </c>
      <c r="R51" s="24">
        <f t="shared" si="9"/>
        <v>151036.48408358195</v>
      </c>
      <c r="S51" s="4">
        <f t="shared" si="10"/>
        <v>1</v>
      </c>
      <c r="T51" s="4">
        <f t="shared" si="11"/>
        <v>0</v>
      </c>
    </row>
    <row r="52" spans="2:20" ht="15.6" x14ac:dyDescent="0.3">
      <c r="B52" s="21">
        <f t="shared" si="0"/>
        <v>40</v>
      </c>
      <c r="C52" s="22">
        <f>'Quadplex, Mortgage &amp; Rent'!$D$7</f>
        <v>4930.9559943990735</v>
      </c>
      <c r="D52" s="22">
        <f t="shared" si="12"/>
        <v>2750.8349254191103</v>
      </c>
      <c r="E52" s="22">
        <f t="shared" si="1"/>
        <v>2180.1210689799632</v>
      </c>
      <c r="F52" s="33">
        <f>SUM('Quadplex, Mortgage &amp; Rent'!$D$12:$D$15)-C52</f>
        <v>5586</v>
      </c>
      <c r="G52" s="22">
        <f t="shared" si="2"/>
        <v>492309.91445638466</v>
      </c>
      <c r="H52" s="24">
        <f t="shared" si="3"/>
        <v>140988.15423234735</v>
      </c>
      <c r="I52" s="4">
        <f t="shared" si="4"/>
        <v>1</v>
      </c>
      <c r="J52" s="4">
        <f t="shared" si="5"/>
        <v>0</v>
      </c>
      <c r="K52" s="3"/>
      <c r="L52" s="21">
        <f t="shared" si="6"/>
        <v>40</v>
      </c>
      <c r="M52" s="22">
        <f>'Quadplex, Mortgage &amp; Rent'!$D$7</f>
        <v>4930.9559943990735</v>
      </c>
      <c r="N52" s="22">
        <f t="shared" si="13"/>
        <v>3450.0263145297613</v>
      </c>
      <c r="O52" s="22">
        <f t="shared" si="7"/>
        <v>1480.9296798693122</v>
      </c>
      <c r="P52" s="33">
        <f>SUM('Quadplex, Mortgage &amp; Rent'!$P$12:$P$15)-M52</f>
        <v>2655.0440056009265</v>
      </c>
      <c r="Q52" s="22">
        <f t="shared" si="8"/>
        <v>623046.51039811003</v>
      </c>
      <c r="R52" s="24">
        <f t="shared" si="9"/>
        <v>154486.51039811171</v>
      </c>
      <c r="S52" s="4">
        <f t="shared" si="10"/>
        <v>1</v>
      </c>
      <c r="T52" s="4">
        <f t="shared" si="11"/>
        <v>0</v>
      </c>
    </row>
    <row r="53" spans="2:20" ht="15.6" x14ac:dyDescent="0.3">
      <c r="B53" s="21">
        <f t="shared" si="0"/>
        <v>41</v>
      </c>
      <c r="C53" s="22">
        <f>'Quadplex, Mortgage &amp; Rent'!$D$7</f>
        <v>4930.9559943990735</v>
      </c>
      <c r="D53" s="22">
        <f t="shared" si="12"/>
        <v>2708.1147877721628</v>
      </c>
      <c r="E53" s="22">
        <f t="shared" si="1"/>
        <v>2222.8412066269107</v>
      </c>
      <c r="F53" s="33">
        <f>SUM('Quadplex, Mortgage &amp; Rent'!$D$12:$D$15)-C53</f>
        <v>5586</v>
      </c>
      <c r="G53" s="22">
        <f t="shared" si="2"/>
        <v>484501.07324975776</v>
      </c>
      <c r="H53" s="24">
        <f t="shared" si="3"/>
        <v>143696.26902011951</v>
      </c>
      <c r="I53" s="4">
        <f t="shared" si="4"/>
        <v>1</v>
      </c>
      <c r="J53" s="4">
        <f t="shared" si="5"/>
        <v>0</v>
      </c>
      <c r="K53" s="3"/>
      <c r="L53" s="21">
        <f t="shared" si="6"/>
        <v>41</v>
      </c>
      <c r="M53" s="22">
        <f>'Quadplex, Mortgage &amp; Rent'!$D$7</f>
        <v>4930.9559943990735</v>
      </c>
      <c r="N53" s="22">
        <f t="shared" si="13"/>
        <v>3427.2750126149367</v>
      </c>
      <c r="O53" s="22">
        <f t="shared" si="7"/>
        <v>1503.6809817841367</v>
      </c>
      <c r="P53" s="33">
        <f>SUM('Quadplex, Mortgage &amp; Rent'!$P$12:$P$15)-M53</f>
        <v>2655.0440056009265</v>
      </c>
      <c r="Q53" s="22">
        <f t="shared" si="8"/>
        <v>618887.78541072493</v>
      </c>
      <c r="R53" s="24">
        <f t="shared" si="9"/>
        <v>157913.78541072665</v>
      </c>
      <c r="S53" s="4">
        <f t="shared" si="10"/>
        <v>1</v>
      </c>
      <c r="T53" s="4">
        <f t="shared" si="11"/>
        <v>0</v>
      </c>
    </row>
    <row r="54" spans="2:20" ht="15.6" x14ac:dyDescent="0.3">
      <c r="B54" s="21">
        <f t="shared" si="0"/>
        <v>42</v>
      </c>
      <c r="C54" s="22">
        <f>'Quadplex, Mortgage &amp; Rent'!$D$7</f>
        <v>4930.9559943990735</v>
      </c>
      <c r="D54" s="22">
        <f t="shared" si="12"/>
        <v>2665.1596537680425</v>
      </c>
      <c r="E54" s="22">
        <f t="shared" si="1"/>
        <v>2265.7963406310309</v>
      </c>
      <c r="F54" s="33">
        <f>SUM('Quadplex, Mortgage &amp; Rent'!$D$12:$D$15)-C54</f>
        <v>5586</v>
      </c>
      <c r="G54" s="22">
        <f t="shared" si="2"/>
        <v>476649.27690912673</v>
      </c>
      <c r="H54" s="24">
        <f t="shared" si="3"/>
        <v>146361.42867388754</v>
      </c>
      <c r="I54" s="4">
        <f t="shared" si="4"/>
        <v>1</v>
      </c>
      <c r="J54" s="4">
        <f t="shared" si="5"/>
        <v>0</v>
      </c>
      <c r="K54" s="3"/>
      <c r="L54" s="21">
        <f t="shared" si="6"/>
        <v>42</v>
      </c>
      <c r="M54" s="22">
        <f>'Quadplex, Mortgage &amp; Rent'!$D$7</f>
        <v>4930.9559943990735</v>
      </c>
      <c r="N54" s="22">
        <f t="shared" si="13"/>
        <v>3404.3985595801628</v>
      </c>
      <c r="O54" s="22">
        <f t="shared" si="7"/>
        <v>1526.5574348189107</v>
      </c>
      <c r="P54" s="33">
        <f>SUM('Quadplex, Mortgage &amp; Rent'!$P$12:$P$15)-M54</f>
        <v>2655.0440056009265</v>
      </c>
      <c r="Q54" s="22">
        <f t="shared" si="8"/>
        <v>614706.18397030502</v>
      </c>
      <c r="R54" s="24">
        <f t="shared" si="9"/>
        <v>161318.1839703068</v>
      </c>
      <c r="S54" s="4">
        <f t="shared" si="10"/>
        <v>1</v>
      </c>
      <c r="T54" s="4">
        <f t="shared" si="11"/>
        <v>0</v>
      </c>
    </row>
    <row r="55" spans="2:20" ht="15.6" x14ac:dyDescent="0.3">
      <c r="B55" s="21">
        <f t="shared" si="0"/>
        <v>43</v>
      </c>
      <c r="C55" s="22">
        <f>'Quadplex, Mortgage &amp; Rent'!$D$7</f>
        <v>4930.9559943990735</v>
      </c>
      <c r="D55" s="22">
        <f t="shared" si="12"/>
        <v>2621.9682307309545</v>
      </c>
      <c r="E55" s="22">
        <f t="shared" si="1"/>
        <v>2308.987763668119</v>
      </c>
      <c r="F55" s="33">
        <f>SUM('Quadplex, Mortgage &amp; Rent'!$D$12:$D$15)-C55</f>
        <v>5586</v>
      </c>
      <c r="G55" s="22">
        <f t="shared" si="2"/>
        <v>468754.28914545861</v>
      </c>
      <c r="H55" s="24">
        <f t="shared" si="3"/>
        <v>148983.39690461848</v>
      </c>
      <c r="I55" s="4">
        <f t="shared" si="4"/>
        <v>1</v>
      </c>
      <c r="J55" s="4">
        <f t="shared" si="5"/>
        <v>0</v>
      </c>
      <c r="K55" s="3"/>
      <c r="L55" s="21">
        <f t="shared" si="6"/>
        <v>43</v>
      </c>
      <c r="M55" s="22">
        <f>'Quadplex, Mortgage &amp; Rent'!$D$7</f>
        <v>4930.9559943990735</v>
      </c>
      <c r="N55" s="22">
        <f t="shared" si="13"/>
        <v>3381.3962669899861</v>
      </c>
      <c r="O55" s="22">
        <f t="shared" si="7"/>
        <v>1549.5597274090874</v>
      </c>
      <c r="P55" s="33">
        <f>SUM('Quadplex, Mortgage &amp; Rent'!$P$12:$P$15)-M55</f>
        <v>2655.0440056009265</v>
      </c>
      <c r="Q55" s="22">
        <f t="shared" si="8"/>
        <v>610501.58023729501</v>
      </c>
      <c r="R55" s="24">
        <f t="shared" si="9"/>
        <v>164699.58023729679</v>
      </c>
      <c r="S55" s="4">
        <f t="shared" si="10"/>
        <v>1</v>
      </c>
      <c r="T55" s="4">
        <f t="shared" si="11"/>
        <v>0</v>
      </c>
    </row>
    <row r="56" spans="2:20" ht="15.6" x14ac:dyDescent="0.3">
      <c r="B56" s="21">
        <f t="shared" si="0"/>
        <v>44</v>
      </c>
      <c r="C56" s="22">
        <f>'Quadplex, Mortgage &amp; Rent'!$D$7</f>
        <v>4930.9559943990735</v>
      </c>
      <c r="D56" s="22">
        <f t="shared" si="12"/>
        <v>2578.5392188743103</v>
      </c>
      <c r="E56" s="22">
        <f t="shared" si="1"/>
        <v>2352.4167755247631</v>
      </c>
      <c r="F56" s="33">
        <f>SUM('Quadplex, Mortgage &amp; Rent'!$D$12:$D$15)-C56</f>
        <v>5586</v>
      </c>
      <c r="G56" s="22">
        <f t="shared" si="2"/>
        <v>460815.87236993382</v>
      </c>
      <c r="H56" s="24">
        <f t="shared" si="3"/>
        <v>151561.93612349278</v>
      </c>
      <c r="I56" s="4">
        <f t="shared" si="4"/>
        <v>1</v>
      </c>
      <c r="J56" s="4">
        <f t="shared" si="5"/>
        <v>0</v>
      </c>
      <c r="K56" s="3"/>
      <c r="L56" s="21">
        <f t="shared" si="6"/>
        <v>44</v>
      </c>
      <c r="M56" s="22">
        <f>'Quadplex, Mortgage &amp; Rent'!$D$7</f>
        <v>4930.9559943990735</v>
      </c>
      <c r="N56" s="22">
        <f t="shared" si="13"/>
        <v>3358.2674426219869</v>
      </c>
      <c r="O56" s="22">
        <f t="shared" si="7"/>
        <v>1572.6885517770866</v>
      </c>
      <c r="P56" s="33">
        <f>SUM('Quadplex, Mortgage &amp; Rent'!$P$12:$P$15)-M56</f>
        <v>2655.0440056009265</v>
      </c>
      <c r="Q56" s="22">
        <f t="shared" si="8"/>
        <v>606273.847679917</v>
      </c>
      <c r="R56" s="24">
        <f t="shared" si="9"/>
        <v>168057.84767991878</v>
      </c>
      <c r="S56" s="4">
        <f t="shared" si="10"/>
        <v>1</v>
      </c>
      <c r="T56" s="4">
        <f t="shared" si="11"/>
        <v>0</v>
      </c>
    </row>
    <row r="57" spans="2:20" ht="15.6" x14ac:dyDescent="0.3">
      <c r="B57" s="21">
        <f t="shared" si="0"/>
        <v>45</v>
      </c>
      <c r="C57" s="22">
        <f>'Quadplex, Mortgage &amp; Rent'!$D$7</f>
        <v>4930.9559943990735</v>
      </c>
      <c r="D57" s="22">
        <f t="shared" si="12"/>
        <v>2534.871311261611</v>
      </c>
      <c r="E57" s="22">
        <f t="shared" si="1"/>
        <v>2396.0846831374624</v>
      </c>
      <c r="F57" s="33">
        <f>SUM('Quadplex, Mortgage &amp; Rent'!$D$12:$D$15)-C57</f>
        <v>5586</v>
      </c>
      <c r="G57" s="22">
        <f t="shared" si="2"/>
        <v>452833.78768679634</v>
      </c>
      <c r="H57" s="24">
        <f t="shared" si="3"/>
        <v>154096.80743475439</v>
      </c>
      <c r="I57" s="4">
        <f t="shared" si="4"/>
        <v>1</v>
      </c>
      <c r="J57" s="4">
        <f t="shared" si="5"/>
        <v>0</v>
      </c>
      <c r="K57" s="3"/>
      <c r="L57" s="21">
        <f t="shared" si="6"/>
        <v>45</v>
      </c>
      <c r="M57" s="22">
        <f>'Quadplex, Mortgage &amp; Rent'!$D$7</f>
        <v>4930.9559943990735</v>
      </c>
      <c r="N57" s="22">
        <f t="shared" si="13"/>
        <v>3335.0113904459431</v>
      </c>
      <c r="O57" s="22">
        <f t="shared" si="7"/>
        <v>1595.9446039531304</v>
      </c>
      <c r="P57" s="33">
        <f>SUM('Quadplex, Mortgage &amp; Rent'!$P$12:$P$15)-M57</f>
        <v>2655.0440056009265</v>
      </c>
      <c r="Q57" s="22">
        <f t="shared" si="8"/>
        <v>602022.85907036287</v>
      </c>
      <c r="R57" s="24">
        <f t="shared" si="9"/>
        <v>171392.85907036474</v>
      </c>
      <c r="S57" s="4">
        <f t="shared" si="10"/>
        <v>1</v>
      </c>
      <c r="T57" s="4">
        <f t="shared" si="11"/>
        <v>0</v>
      </c>
    </row>
    <row r="58" spans="2:20" ht="15.6" x14ac:dyDescent="0.3">
      <c r="B58" s="21">
        <f t="shared" si="0"/>
        <v>46</v>
      </c>
      <c r="C58" s="22">
        <f>'Quadplex, Mortgage &amp; Rent'!$D$7</f>
        <v>4930.9559943990735</v>
      </c>
      <c r="D58" s="22">
        <f t="shared" si="12"/>
        <v>2490.9631937671188</v>
      </c>
      <c r="E58" s="22">
        <f t="shared" si="1"/>
        <v>2439.9928006319547</v>
      </c>
      <c r="F58" s="33">
        <f>SUM('Quadplex, Mortgage &amp; Rent'!$D$12:$D$15)-C58</f>
        <v>5586</v>
      </c>
      <c r="G58" s="22">
        <f t="shared" si="2"/>
        <v>444807.79488616437</v>
      </c>
      <c r="H58" s="24">
        <f t="shared" si="3"/>
        <v>156587.77062852151</v>
      </c>
      <c r="I58" s="4">
        <f t="shared" si="4"/>
        <v>1</v>
      </c>
      <c r="J58" s="4">
        <f t="shared" si="5"/>
        <v>0</v>
      </c>
      <c r="K58" s="3"/>
      <c r="L58" s="21">
        <f t="shared" si="6"/>
        <v>46</v>
      </c>
      <c r="M58" s="22">
        <f>'Quadplex, Mortgage &amp; Rent'!$D$7</f>
        <v>4930.9559943990735</v>
      </c>
      <c r="N58" s="22">
        <f t="shared" si="13"/>
        <v>3311.6274106028882</v>
      </c>
      <c r="O58" s="22">
        <f t="shared" si="7"/>
        <v>1619.3285837961853</v>
      </c>
      <c r="P58" s="33">
        <f>SUM('Quadplex, Mortgage &amp; Rent'!$P$12:$P$15)-M58</f>
        <v>2655.0440056009265</v>
      </c>
      <c r="Q58" s="22">
        <f t="shared" si="8"/>
        <v>597748.48648096574</v>
      </c>
      <c r="R58" s="24">
        <f t="shared" si="9"/>
        <v>174704.48648096764</v>
      </c>
      <c r="S58" s="4">
        <f t="shared" si="10"/>
        <v>1</v>
      </c>
      <c r="T58" s="4">
        <f t="shared" si="11"/>
        <v>0</v>
      </c>
    </row>
    <row r="59" spans="2:20" ht="15.6" x14ac:dyDescent="0.3">
      <c r="B59" s="21">
        <f t="shared" si="0"/>
        <v>47</v>
      </c>
      <c r="C59" s="22">
        <f>'Quadplex, Mortgage &amp; Rent'!$D$7</f>
        <v>4930.9559943990735</v>
      </c>
      <c r="D59" s="22">
        <f t="shared" si="12"/>
        <v>2446.8135450363093</v>
      </c>
      <c r="E59" s="22">
        <f t="shared" si="1"/>
        <v>2484.1424493627642</v>
      </c>
      <c r="F59" s="33">
        <f>SUM('Quadplex, Mortgage &amp; Rent'!$D$12:$D$15)-C59</f>
        <v>5586</v>
      </c>
      <c r="G59" s="22">
        <f t="shared" si="2"/>
        <v>436737.65243680158</v>
      </c>
      <c r="H59" s="24">
        <f t="shared" si="3"/>
        <v>159034.58417355781</v>
      </c>
      <c r="I59" s="4">
        <f t="shared" si="4"/>
        <v>1</v>
      </c>
      <c r="J59" s="4">
        <f t="shared" si="5"/>
        <v>0</v>
      </c>
      <c r="K59" s="3"/>
      <c r="L59" s="21">
        <f t="shared" si="6"/>
        <v>47</v>
      </c>
      <c r="M59" s="22">
        <f>'Quadplex, Mortgage &amp; Rent'!$D$7</f>
        <v>4930.9559943990735</v>
      </c>
      <c r="N59" s="22">
        <f t="shared" si="13"/>
        <v>3288.1147993840459</v>
      </c>
      <c r="O59" s="22">
        <f t="shared" si="7"/>
        <v>1642.8411950150276</v>
      </c>
      <c r="P59" s="33">
        <f>SUM('Quadplex, Mortgage &amp; Rent'!$P$12:$P$15)-M59</f>
        <v>2655.0440056009265</v>
      </c>
      <c r="Q59" s="22">
        <f t="shared" si="8"/>
        <v>593450.60128034977</v>
      </c>
      <c r="R59" s="24">
        <f t="shared" si="9"/>
        <v>177992.60128035169</v>
      </c>
      <c r="S59" s="4">
        <f t="shared" si="10"/>
        <v>1</v>
      </c>
      <c r="T59" s="4">
        <f t="shared" si="11"/>
        <v>0</v>
      </c>
    </row>
    <row r="60" spans="2:20" ht="15.6" x14ac:dyDescent="0.3">
      <c r="B60" s="21">
        <f t="shared" si="0"/>
        <v>48</v>
      </c>
      <c r="C60" s="22">
        <f>'Quadplex, Mortgage &amp; Rent'!$D$7</f>
        <v>4930.9559943990735</v>
      </c>
      <c r="D60" s="22">
        <f t="shared" si="12"/>
        <v>2402.421036446106</v>
      </c>
      <c r="E60" s="22">
        <f t="shared" si="1"/>
        <v>2528.5349579529675</v>
      </c>
      <c r="F60" s="33">
        <f>SUM('Quadplex, Mortgage &amp; Rent'!$D$12:$D$15)-C60</f>
        <v>5586</v>
      </c>
      <c r="G60" s="22">
        <f t="shared" si="2"/>
        <v>428623.11747884861</v>
      </c>
      <c r="H60" s="24">
        <f t="shared" si="3"/>
        <v>161437.00521000393</v>
      </c>
      <c r="I60" s="4">
        <f t="shared" si="4"/>
        <v>1</v>
      </c>
      <c r="J60" s="4">
        <f t="shared" si="5"/>
        <v>0</v>
      </c>
      <c r="K60" s="3"/>
      <c r="L60" s="21">
        <f t="shared" si="6"/>
        <v>48</v>
      </c>
      <c r="M60" s="22">
        <f>'Quadplex, Mortgage &amp; Rent'!$D$7</f>
        <v>4930.9559943990735</v>
      </c>
      <c r="N60" s="22">
        <f t="shared" si="13"/>
        <v>3264.4728492096569</v>
      </c>
      <c r="O60" s="22">
        <f t="shared" si="7"/>
        <v>1666.4831451894165</v>
      </c>
      <c r="P60" s="33">
        <f>SUM('Quadplex, Mortgage &amp; Rent'!$P$12:$P$15)-M60</f>
        <v>2655.0440056009265</v>
      </c>
      <c r="Q60" s="22">
        <f t="shared" si="8"/>
        <v>589129.07412955933</v>
      </c>
      <c r="R60" s="24">
        <f t="shared" si="9"/>
        <v>181257.07412956134</v>
      </c>
      <c r="S60" s="4">
        <f t="shared" si="10"/>
        <v>1</v>
      </c>
      <c r="T60" s="4">
        <f t="shared" si="11"/>
        <v>0</v>
      </c>
    </row>
    <row r="61" spans="2:20" ht="15.6" x14ac:dyDescent="0.3">
      <c r="B61" s="21">
        <f t="shared" si="0"/>
        <v>49</v>
      </c>
      <c r="C61" s="22">
        <f>'Quadplex, Mortgage &amp; Rent'!$D$7</f>
        <v>4930.9559943990735</v>
      </c>
      <c r="D61" s="22">
        <f t="shared" si="12"/>
        <v>2357.7843320648994</v>
      </c>
      <c r="E61" s="22">
        <f t="shared" si="1"/>
        <v>2573.171662334174</v>
      </c>
      <c r="F61" s="33">
        <f>SUM('Quadplex, Mortgage &amp; Rent'!$D$12:$D$15)-C61</f>
        <v>5586</v>
      </c>
      <c r="G61" s="22">
        <f t="shared" si="2"/>
        <v>420463.94581651443</v>
      </c>
      <c r="H61" s="24">
        <f t="shared" si="3"/>
        <v>163794.78954206884</v>
      </c>
      <c r="I61" s="4">
        <f t="shared" si="4"/>
        <v>1</v>
      </c>
      <c r="J61" s="4">
        <f t="shared" si="5"/>
        <v>0</v>
      </c>
      <c r="K61" s="3"/>
      <c r="L61" s="21">
        <f t="shared" si="6"/>
        <v>49</v>
      </c>
      <c r="M61" s="22">
        <f>'Quadplex, Mortgage &amp; Rent'!$D$7</f>
        <v>4930.9559943990735</v>
      </c>
      <c r="N61" s="22">
        <f t="shared" si="13"/>
        <v>3240.7008486076843</v>
      </c>
      <c r="O61" s="22">
        <f t="shared" si="7"/>
        <v>1690.2551457913892</v>
      </c>
      <c r="P61" s="33">
        <f>SUM('Quadplex, Mortgage &amp; Rent'!$P$12:$P$15)-M61</f>
        <v>2655.0440056009265</v>
      </c>
      <c r="Q61" s="22">
        <f t="shared" si="8"/>
        <v>584783.77497816703</v>
      </c>
      <c r="R61" s="24">
        <f t="shared" si="9"/>
        <v>184497.77497816904</v>
      </c>
      <c r="S61" s="4">
        <f t="shared" si="10"/>
        <v>1</v>
      </c>
      <c r="T61" s="4">
        <f t="shared" si="11"/>
        <v>0</v>
      </c>
    </row>
    <row r="62" spans="2:20" ht="15.6" x14ac:dyDescent="0.3">
      <c r="B62" s="21">
        <f t="shared" si="0"/>
        <v>50</v>
      </c>
      <c r="C62" s="22">
        <f>'Quadplex, Mortgage &amp; Rent'!$D$7</f>
        <v>4930.9559943990735</v>
      </c>
      <c r="D62" s="22">
        <f t="shared" si="12"/>
        <v>2312.9020886123431</v>
      </c>
      <c r="E62" s="22">
        <f t="shared" si="1"/>
        <v>2618.0539057867304</v>
      </c>
      <c r="F62" s="33">
        <f>SUM('Quadplex, Mortgage &amp; Rent'!$D$12:$D$15)-C62</f>
        <v>5586</v>
      </c>
      <c r="G62" s="22">
        <f t="shared" si="2"/>
        <v>412259.89191072772</v>
      </c>
      <c r="H62" s="24">
        <f t="shared" si="3"/>
        <v>166107.69163068119</v>
      </c>
      <c r="I62" s="4">
        <f t="shared" si="4"/>
        <v>1</v>
      </c>
      <c r="J62" s="4">
        <f t="shared" si="5"/>
        <v>0</v>
      </c>
      <c r="K62" s="3"/>
      <c r="L62" s="21">
        <f t="shared" si="6"/>
        <v>50</v>
      </c>
      <c r="M62" s="22">
        <f>'Quadplex, Mortgage &amp; Rent'!$D$7</f>
        <v>4930.9559943990735</v>
      </c>
      <c r="N62" s="22">
        <f t="shared" si="13"/>
        <v>3216.7980821924007</v>
      </c>
      <c r="O62" s="22">
        <f t="shared" si="7"/>
        <v>1714.1579122066728</v>
      </c>
      <c r="P62" s="33">
        <f>SUM('Quadplex, Mortgage &amp; Rent'!$P$12:$P$15)-M62</f>
        <v>2655.0440056009265</v>
      </c>
      <c r="Q62" s="22">
        <f t="shared" si="8"/>
        <v>580414.57306035934</v>
      </c>
      <c r="R62" s="24">
        <f t="shared" si="9"/>
        <v>187714.57306036144</v>
      </c>
      <c r="S62" s="4">
        <f t="shared" si="10"/>
        <v>1</v>
      </c>
      <c r="T62" s="4">
        <f t="shared" si="11"/>
        <v>0</v>
      </c>
    </row>
    <row r="63" spans="2:20" ht="15.6" x14ac:dyDescent="0.3">
      <c r="B63" s="21">
        <f t="shared" si="0"/>
        <v>51</v>
      </c>
      <c r="C63" s="22">
        <f>'Quadplex, Mortgage &amp; Rent'!$D$7</f>
        <v>4930.9559943990735</v>
      </c>
      <c r="D63" s="22">
        <f t="shared" si="12"/>
        <v>2267.7729554189282</v>
      </c>
      <c r="E63" s="22">
        <f t="shared" si="1"/>
        <v>2663.1830389801453</v>
      </c>
      <c r="F63" s="33">
        <f>SUM('Quadplex, Mortgage &amp; Rent'!$D$12:$D$15)-C63</f>
        <v>5586</v>
      </c>
      <c r="G63" s="22">
        <f t="shared" si="2"/>
        <v>404010.7088717476</v>
      </c>
      <c r="H63" s="24">
        <f t="shared" si="3"/>
        <v>168375.46458610013</v>
      </c>
      <c r="I63" s="4">
        <f t="shared" si="4"/>
        <v>1</v>
      </c>
      <c r="J63" s="4">
        <f t="shared" si="5"/>
        <v>0</v>
      </c>
      <c r="K63" s="3"/>
      <c r="L63" s="21">
        <f t="shared" si="6"/>
        <v>51</v>
      </c>
      <c r="M63" s="22">
        <f>'Quadplex, Mortgage &amp; Rent'!$D$7</f>
        <v>4930.9559943990735</v>
      </c>
      <c r="N63" s="22">
        <f t="shared" si="13"/>
        <v>3192.7638306428598</v>
      </c>
      <c r="O63" s="22">
        <f t="shared" si="7"/>
        <v>1738.1921637562136</v>
      </c>
      <c r="P63" s="33">
        <f>SUM('Quadplex, Mortgage &amp; Rent'!$P$12:$P$15)-M63</f>
        <v>2655.0440056009265</v>
      </c>
      <c r="Q63" s="22">
        <f t="shared" si="8"/>
        <v>576021.33689100214</v>
      </c>
      <c r="R63" s="24">
        <f t="shared" si="9"/>
        <v>190907.33689100429</v>
      </c>
      <c r="S63" s="4">
        <f t="shared" si="10"/>
        <v>1</v>
      </c>
      <c r="T63" s="4">
        <f t="shared" si="11"/>
        <v>0</v>
      </c>
    </row>
    <row r="64" spans="2:20" ht="15.6" x14ac:dyDescent="0.3">
      <c r="B64" s="21">
        <f t="shared" si="0"/>
        <v>52</v>
      </c>
      <c r="C64" s="22">
        <f>'Quadplex, Mortgage &amp; Rent'!$D$7</f>
        <v>4930.9559943990735</v>
      </c>
      <c r="D64" s="22">
        <f t="shared" si="12"/>
        <v>2222.395574385338</v>
      </c>
      <c r="E64" s="22">
        <f t="shared" si="1"/>
        <v>2708.5604200137354</v>
      </c>
      <c r="F64" s="33">
        <f>SUM('Quadplex, Mortgage &amp; Rent'!$D$12:$D$15)-C64</f>
        <v>5586</v>
      </c>
      <c r="G64" s="22">
        <f t="shared" si="2"/>
        <v>395716.14845173387</v>
      </c>
      <c r="H64" s="24">
        <f t="shared" si="3"/>
        <v>170597.86016048546</v>
      </c>
      <c r="I64" s="4">
        <f t="shared" si="4"/>
        <v>1</v>
      </c>
      <c r="J64" s="4">
        <f t="shared" si="5"/>
        <v>0</v>
      </c>
      <c r="K64" s="3"/>
      <c r="L64" s="21">
        <f t="shared" si="6"/>
        <v>52</v>
      </c>
      <c r="M64" s="22">
        <f>'Quadplex, Mortgage &amp; Rent'!$D$7</f>
        <v>4930.9559943990735</v>
      </c>
      <c r="N64" s="22">
        <f t="shared" si="13"/>
        <v>3168.5973706812542</v>
      </c>
      <c r="O64" s="22">
        <f t="shared" si="7"/>
        <v>1762.3586237178192</v>
      </c>
      <c r="P64" s="33">
        <f>SUM('Quadplex, Mortgage &amp; Rent'!$P$12:$P$15)-M64</f>
        <v>2655.0440056009265</v>
      </c>
      <c r="Q64" s="22">
        <f t="shared" si="8"/>
        <v>571603.93426168337</v>
      </c>
      <c r="R64" s="24">
        <f t="shared" si="9"/>
        <v>194075.93426168556</v>
      </c>
      <c r="S64" s="4">
        <f t="shared" si="10"/>
        <v>1</v>
      </c>
      <c r="T64" s="4">
        <f t="shared" si="11"/>
        <v>0</v>
      </c>
    </row>
    <row r="65" spans="2:20" ht="15.6" x14ac:dyDescent="0.3">
      <c r="B65" s="21">
        <f t="shared" si="0"/>
        <v>53</v>
      </c>
      <c r="C65" s="22">
        <f>'Quadplex, Mortgage &amp; Rent'!$D$7</f>
        <v>4930.9559943990735</v>
      </c>
      <c r="D65" s="22">
        <f t="shared" si="12"/>
        <v>2176.7685799415794</v>
      </c>
      <c r="E65" s="22">
        <f t="shared" si="1"/>
        <v>2754.187414457494</v>
      </c>
      <c r="F65" s="33">
        <f>SUM('Quadplex, Mortgage &amp; Rent'!$D$12:$D$15)-C65</f>
        <v>5586</v>
      </c>
      <c r="G65" s="22">
        <f t="shared" si="2"/>
        <v>387375.96103727637</v>
      </c>
      <c r="H65" s="24">
        <f t="shared" si="3"/>
        <v>172774.62874042706</v>
      </c>
      <c r="I65" s="4">
        <f t="shared" si="4"/>
        <v>1</v>
      </c>
      <c r="J65" s="4">
        <f t="shared" si="5"/>
        <v>0</v>
      </c>
      <c r="K65" s="3"/>
      <c r="L65" s="21">
        <f t="shared" si="6"/>
        <v>53</v>
      </c>
      <c r="M65" s="22">
        <f>'Quadplex, Mortgage &amp; Rent'!$D$7</f>
        <v>4930.9559943990735</v>
      </c>
      <c r="N65" s="22">
        <f t="shared" si="13"/>
        <v>3144.2979750511436</v>
      </c>
      <c r="O65" s="22">
        <f t="shared" si="7"/>
        <v>1786.6580193479299</v>
      </c>
      <c r="P65" s="33">
        <f>SUM('Quadplex, Mortgage &amp; Rent'!$P$12:$P$15)-M65</f>
        <v>2655.0440056009265</v>
      </c>
      <c r="Q65" s="22">
        <f t="shared" si="8"/>
        <v>567162.23223673448</v>
      </c>
      <c r="R65" s="24">
        <f t="shared" si="9"/>
        <v>197220.23223673669</v>
      </c>
      <c r="S65" s="4">
        <f t="shared" si="10"/>
        <v>1</v>
      </c>
      <c r="T65" s="4">
        <f t="shared" si="11"/>
        <v>0</v>
      </c>
    </row>
    <row r="66" spans="2:20" ht="15.6" x14ac:dyDescent="0.3">
      <c r="B66" s="21">
        <f t="shared" si="0"/>
        <v>54</v>
      </c>
      <c r="C66" s="22">
        <f>'Quadplex, Mortgage &amp; Rent'!$D$7</f>
        <v>4930.9559943990735</v>
      </c>
      <c r="D66" s="22">
        <f t="shared" si="12"/>
        <v>2130.8905990058843</v>
      </c>
      <c r="E66" s="22">
        <f t="shared" si="1"/>
        <v>2800.0653953931892</v>
      </c>
      <c r="F66" s="33">
        <f>SUM('Quadplex, Mortgage &amp; Rent'!$D$12:$D$15)-C66</f>
        <v>5586</v>
      </c>
      <c r="G66" s="22">
        <f t="shared" si="2"/>
        <v>378989.89564188319</v>
      </c>
      <c r="H66" s="24">
        <f t="shared" si="3"/>
        <v>174905.51933943294</v>
      </c>
      <c r="I66" s="4">
        <f t="shared" si="4"/>
        <v>1</v>
      </c>
      <c r="J66" s="4">
        <f t="shared" si="5"/>
        <v>0</v>
      </c>
      <c r="K66" s="3"/>
      <c r="L66" s="21">
        <f t="shared" si="6"/>
        <v>54</v>
      </c>
      <c r="M66" s="22">
        <f>'Quadplex, Mortgage &amp; Rent'!$D$7</f>
        <v>4930.9559943990735</v>
      </c>
      <c r="N66" s="22">
        <f t="shared" si="13"/>
        <v>3119.86491249557</v>
      </c>
      <c r="O66" s="22">
        <f t="shared" si="7"/>
        <v>1811.0910819035034</v>
      </c>
      <c r="P66" s="33">
        <f>SUM('Quadplex, Mortgage &amp; Rent'!$P$12:$P$15)-M66</f>
        <v>2655.0440056009265</v>
      </c>
      <c r="Q66" s="22">
        <f t="shared" si="8"/>
        <v>562696.09714922996</v>
      </c>
      <c r="R66" s="24">
        <f t="shared" si="9"/>
        <v>200340.09714923226</v>
      </c>
      <c r="S66" s="4">
        <f t="shared" si="10"/>
        <v>1</v>
      </c>
      <c r="T66" s="4">
        <f t="shared" si="11"/>
        <v>0</v>
      </c>
    </row>
    <row r="67" spans="2:20" ht="15.6" x14ac:dyDescent="0.3">
      <c r="B67" s="21">
        <f t="shared" si="0"/>
        <v>55</v>
      </c>
      <c r="C67" s="22">
        <f>'Quadplex, Mortgage &amp; Rent'!$D$7</f>
        <v>4930.9559943990735</v>
      </c>
      <c r="D67" s="22">
        <f t="shared" si="12"/>
        <v>2084.7602509433923</v>
      </c>
      <c r="E67" s="22">
        <f t="shared" si="1"/>
        <v>2846.1957434556812</v>
      </c>
      <c r="F67" s="33">
        <f>SUM('Quadplex, Mortgage &amp; Rent'!$D$12:$D$15)-C67</f>
        <v>5586</v>
      </c>
      <c r="G67" s="22">
        <f t="shared" si="2"/>
        <v>370557.69989842753</v>
      </c>
      <c r="H67" s="24">
        <f t="shared" si="3"/>
        <v>176990.27959037633</v>
      </c>
      <c r="I67" s="4">
        <f t="shared" si="4"/>
        <v>1</v>
      </c>
      <c r="J67" s="4">
        <f t="shared" si="5"/>
        <v>0</v>
      </c>
      <c r="K67" s="3"/>
      <c r="L67" s="21">
        <f t="shared" si="6"/>
        <v>55</v>
      </c>
      <c r="M67" s="22">
        <f>'Quadplex, Mortgage &amp; Rent'!$D$7</f>
        <v>4930.9559943990735</v>
      </c>
      <c r="N67" s="22">
        <f t="shared" si="13"/>
        <v>3095.2974477350558</v>
      </c>
      <c r="O67" s="22">
        <f t="shared" si="7"/>
        <v>1835.6585466640176</v>
      </c>
      <c r="P67" s="33">
        <f>SUM('Quadplex, Mortgage &amp; Rent'!$P$12:$P$15)-M67</f>
        <v>2655.0440056009265</v>
      </c>
      <c r="Q67" s="22">
        <f t="shared" si="8"/>
        <v>558205.39459696494</v>
      </c>
      <c r="R67" s="24">
        <f t="shared" si="9"/>
        <v>203435.39459696732</v>
      </c>
      <c r="S67" s="4">
        <f t="shared" si="10"/>
        <v>1</v>
      </c>
      <c r="T67" s="4">
        <f t="shared" si="11"/>
        <v>0</v>
      </c>
    </row>
    <row r="68" spans="2:20" ht="15.6" x14ac:dyDescent="0.3">
      <c r="B68" s="21">
        <f t="shared" si="0"/>
        <v>56</v>
      </c>
      <c r="C68" s="22">
        <f>'Quadplex, Mortgage &amp; Rent'!$D$7</f>
        <v>4930.9559943990735</v>
      </c>
      <c r="D68" s="22">
        <f t="shared" si="12"/>
        <v>2038.3761475246001</v>
      </c>
      <c r="E68" s="22">
        <f t="shared" si="1"/>
        <v>2892.5798468744733</v>
      </c>
      <c r="F68" s="33">
        <f>SUM('Quadplex, Mortgage &amp; Rent'!$D$12:$D$15)-C68</f>
        <v>5586</v>
      </c>
      <c r="G68" s="22">
        <f t="shared" si="2"/>
        <v>362079.12005155307</v>
      </c>
      <c r="H68" s="24">
        <f t="shared" si="3"/>
        <v>179028.65573790093</v>
      </c>
      <c r="I68" s="4">
        <f t="shared" si="4"/>
        <v>1</v>
      </c>
      <c r="J68" s="4">
        <f t="shared" si="5"/>
        <v>0</v>
      </c>
      <c r="K68" s="3"/>
      <c r="L68" s="21">
        <f t="shared" si="6"/>
        <v>56</v>
      </c>
      <c r="M68" s="22">
        <f>'Quadplex, Mortgage &amp; Rent'!$D$7</f>
        <v>4930.9559943990735</v>
      </c>
      <c r="N68" s="22">
        <f t="shared" si="13"/>
        <v>3070.594841445471</v>
      </c>
      <c r="O68" s="22">
        <f t="shared" si="7"/>
        <v>1860.3611529536024</v>
      </c>
      <c r="P68" s="33">
        <f>SUM('Quadplex, Mortgage &amp; Rent'!$P$12:$P$15)-M68</f>
        <v>2655.0440056009265</v>
      </c>
      <c r="Q68" s="22">
        <f t="shared" si="8"/>
        <v>553689.98943841038</v>
      </c>
      <c r="R68" s="24">
        <f t="shared" si="9"/>
        <v>206505.9894384128</v>
      </c>
      <c r="S68" s="4">
        <f t="shared" si="10"/>
        <v>1</v>
      </c>
      <c r="T68" s="4">
        <f t="shared" si="11"/>
        <v>0</v>
      </c>
    </row>
    <row r="69" spans="2:20" ht="15.6" x14ac:dyDescent="0.3">
      <c r="B69" s="21">
        <f t="shared" si="0"/>
        <v>57</v>
      </c>
      <c r="C69" s="22">
        <f>'Quadplex, Mortgage &amp; Rent'!$D$7</f>
        <v>4930.9559943990735</v>
      </c>
      <c r="D69" s="22">
        <f t="shared" si="12"/>
        <v>1991.7368928835849</v>
      </c>
      <c r="E69" s="22">
        <f t="shared" si="1"/>
        <v>2939.2191015154885</v>
      </c>
      <c r="F69" s="33">
        <f>SUM('Quadplex, Mortgage &amp; Rent'!$D$12:$D$15)-C69</f>
        <v>5586</v>
      </c>
      <c r="G69" s="22">
        <f t="shared" si="2"/>
        <v>353553.90095003758</v>
      </c>
      <c r="H69" s="24">
        <f t="shared" si="3"/>
        <v>181020.39263078451</v>
      </c>
      <c r="I69" s="4">
        <f t="shared" si="4"/>
        <v>1</v>
      </c>
      <c r="J69" s="4">
        <f t="shared" si="5"/>
        <v>0</v>
      </c>
      <c r="K69" s="3"/>
      <c r="L69" s="21">
        <f t="shared" si="6"/>
        <v>57</v>
      </c>
      <c r="M69" s="22">
        <f>'Quadplex, Mortgage &amp; Rent'!$D$7</f>
        <v>4930.9559943990735</v>
      </c>
      <c r="N69" s="22">
        <f t="shared" si="13"/>
        <v>3045.7563502357893</v>
      </c>
      <c r="O69" s="22">
        <f t="shared" si="7"/>
        <v>1885.1996441632841</v>
      </c>
      <c r="P69" s="33">
        <f>SUM('Quadplex, Mortgage &amp; Rent'!$P$12:$P$15)-M69</f>
        <v>2655.0440056009265</v>
      </c>
      <c r="Q69" s="22">
        <f t="shared" si="8"/>
        <v>549149.74578864616</v>
      </c>
      <c r="R69" s="24">
        <f t="shared" si="9"/>
        <v>209551.74578864858</v>
      </c>
      <c r="S69" s="4">
        <f t="shared" si="10"/>
        <v>1</v>
      </c>
      <c r="T69" s="4">
        <f t="shared" si="11"/>
        <v>0</v>
      </c>
    </row>
    <row r="70" spans="2:20" ht="15.6" x14ac:dyDescent="0.3">
      <c r="B70" s="21">
        <f t="shared" si="0"/>
        <v>58</v>
      </c>
      <c r="C70" s="22">
        <f>'Quadplex, Mortgage &amp; Rent'!$D$7</f>
        <v>4930.9559943990735</v>
      </c>
      <c r="D70" s="22">
        <f t="shared" si="12"/>
        <v>1944.8410834759982</v>
      </c>
      <c r="E70" s="22">
        <f t="shared" si="1"/>
        <v>2986.1149109230755</v>
      </c>
      <c r="F70" s="33">
        <f>SUM('Quadplex, Mortgage &amp; Rent'!$D$12:$D$15)-C70</f>
        <v>5586</v>
      </c>
      <c r="G70" s="22">
        <f t="shared" si="2"/>
        <v>344981.78603911452</v>
      </c>
      <c r="H70" s="24">
        <f t="shared" si="3"/>
        <v>182965.23371426051</v>
      </c>
      <c r="I70" s="4">
        <f t="shared" si="4"/>
        <v>1</v>
      </c>
      <c r="J70" s="4">
        <f t="shared" si="5"/>
        <v>0</v>
      </c>
      <c r="K70" s="3"/>
      <c r="L70" s="21">
        <f t="shared" si="6"/>
        <v>58</v>
      </c>
      <c r="M70" s="22">
        <f>'Quadplex, Mortgage &amp; Rent'!$D$7</f>
        <v>4930.9559943990735</v>
      </c>
      <c r="N70" s="22">
        <f t="shared" si="13"/>
        <v>3020.781226625711</v>
      </c>
      <c r="O70" s="22">
        <f t="shared" si="7"/>
        <v>1910.1747677733624</v>
      </c>
      <c r="P70" s="33">
        <f>SUM('Quadplex, Mortgage &amp; Rent'!$P$12:$P$15)-M70</f>
        <v>2655.0440056009265</v>
      </c>
      <c r="Q70" s="22">
        <f t="shared" si="8"/>
        <v>544584.52701527183</v>
      </c>
      <c r="R70" s="24">
        <f t="shared" si="9"/>
        <v>212572.5270152743</v>
      </c>
      <c r="S70" s="4">
        <f t="shared" si="10"/>
        <v>1</v>
      </c>
      <c r="T70" s="4">
        <f t="shared" si="11"/>
        <v>0</v>
      </c>
    </row>
    <row r="71" spans="2:20" ht="15.6" x14ac:dyDescent="0.3">
      <c r="B71" s="21">
        <f t="shared" si="0"/>
        <v>59</v>
      </c>
      <c r="C71" s="22">
        <f>'Quadplex, Mortgage &amp; Rent'!$D$7</f>
        <v>4930.9559943990735</v>
      </c>
      <c r="D71" s="22">
        <f t="shared" si="12"/>
        <v>1897.6873080368293</v>
      </c>
      <c r="E71" s="22">
        <f t="shared" si="1"/>
        <v>3033.2686863622439</v>
      </c>
      <c r="F71" s="33">
        <f>SUM('Quadplex, Mortgage &amp; Rent'!$D$12:$D$15)-C71</f>
        <v>5586</v>
      </c>
      <c r="G71" s="22">
        <f t="shared" si="2"/>
        <v>336362.51735275227</v>
      </c>
      <c r="H71" s="24">
        <f t="shared" si="3"/>
        <v>184862.92102229735</v>
      </c>
      <c r="I71" s="4">
        <f t="shared" si="4"/>
        <v>1</v>
      </c>
      <c r="J71" s="4">
        <f t="shared" si="5"/>
        <v>0</v>
      </c>
      <c r="K71" s="3"/>
      <c r="L71" s="21">
        <f t="shared" si="6"/>
        <v>59</v>
      </c>
      <c r="M71" s="22">
        <f>'Quadplex, Mortgage &amp; Rent'!$D$7</f>
        <v>4930.9559943990735</v>
      </c>
      <c r="N71" s="22">
        <f t="shared" si="13"/>
        <v>2995.6687190231746</v>
      </c>
      <c r="O71" s="22">
        <f t="shared" si="7"/>
        <v>1935.2872753758988</v>
      </c>
      <c r="P71" s="33">
        <f>SUM('Quadplex, Mortgage &amp; Rent'!$P$12:$P$15)-M71</f>
        <v>2655.0440056009265</v>
      </c>
      <c r="Q71" s="22">
        <f t="shared" si="8"/>
        <v>539994.19573429495</v>
      </c>
      <c r="R71" s="24">
        <f t="shared" si="9"/>
        <v>215568.19573429748</v>
      </c>
      <c r="S71" s="4">
        <f t="shared" si="10"/>
        <v>1</v>
      </c>
      <c r="T71" s="4">
        <f t="shared" si="11"/>
        <v>0</v>
      </c>
    </row>
    <row r="72" spans="2:20" ht="15.6" x14ac:dyDescent="0.3">
      <c r="B72" s="21">
        <f t="shared" si="0"/>
        <v>60</v>
      </c>
      <c r="C72" s="22">
        <f>'Quadplex, Mortgage &amp; Rent'!$D$7</f>
        <v>4930.9559943990735</v>
      </c>
      <c r="D72" s="22">
        <f t="shared" si="12"/>
        <v>1850.2741475379314</v>
      </c>
      <c r="E72" s="22">
        <f t="shared" si="1"/>
        <v>3080.6818468611418</v>
      </c>
      <c r="F72" s="33">
        <f>SUM('Quadplex, Mortgage &amp; Rent'!$D$12:$D$15)-C72</f>
        <v>5586</v>
      </c>
      <c r="G72" s="22">
        <f t="shared" si="2"/>
        <v>327695.83550589113</v>
      </c>
      <c r="H72" s="24">
        <f t="shared" si="3"/>
        <v>186713.19516983529</v>
      </c>
      <c r="I72" s="4">
        <f t="shared" si="4"/>
        <v>1</v>
      </c>
      <c r="J72" s="4">
        <f t="shared" si="5"/>
        <v>0</v>
      </c>
      <c r="K72" s="3"/>
      <c r="L72" s="21">
        <f t="shared" si="6"/>
        <v>60</v>
      </c>
      <c r="M72" s="22">
        <f>'Quadplex, Mortgage &amp; Rent'!$D$7</f>
        <v>4930.9559943990735</v>
      </c>
      <c r="N72" s="22">
        <f t="shared" si="13"/>
        <v>2970.4180717017339</v>
      </c>
      <c r="O72" s="22">
        <f t="shared" si="7"/>
        <v>1960.5379226973396</v>
      </c>
      <c r="P72" s="33">
        <f>SUM('Quadplex, Mortgage &amp; Rent'!$P$12:$P$15)-M72</f>
        <v>2655.0440056009265</v>
      </c>
      <c r="Q72" s="22">
        <f t="shared" si="8"/>
        <v>535378.6138059966</v>
      </c>
      <c r="R72" s="24">
        <f t="shared" si="9"/>
        <v>218538.61380599922</v>
      </c>
      <c r="S72" s="4">
        <f t="shared" si="10"/>
        <v>1</v>
      </c>
      <c r="T72" s="4">
        <f t="shared" si="11"/>
        <v>0</v>
      </c>
    </row>
    <row r="73" spans="2:20" ht="15.6" x14ac:dyDescent="0.3">
      <c r="B73" s="21">
        <f t="shared" si="0"/>
        <v>61</v>
      </c>
      <c r="C73" s="22">
        <f>'Quadplex, Mortgage &amp; Rent'!$D$7</f>
        <v>4930.9559943990735</v>
      </c>
      <c r="D73" s="22">
        <f t="shared" si="12"/>
        <v>1802.600175145323</v>
      </c>
      <c r="E73" s="22">
        <f t="shared" si="1"/>
        <v>3128.3558192537503</v>
      </c>
      <c r="F73" s="33">
        <f>SUM('Quadplex, Mortgage &amp; Rent'!$D$12:$D$15)-C73</f>
        <v>5586</v>
      </c>
      <c r="G73" s="22">
        <f t="shared" si="2"/>
        <v>318981.47968663735</v>
      </c>
      <c r="H73" s="24">
        <f t="shared" si="3"/>
        <v>188515.79534498061</v>
      </c>
      <c r="I73" s="4">
        <f t="shared" si="4"/>
        <v>1</v>
      </c>
      <c r="J73" s="4">
        <f t="shared" si="5"/>
        <v>0</v>
      </c>
      <c r="K73" s="3"/>
      <c r="L73" s="21">
        <f t="shared" si="6"/>
        <v>61</v>
      </c>
      <c r="M73" s="22">
        <f>'Quadplex, Mortgage &amp; Rent'!$D$7</f>
        <v>4930.9559943990735</v>
      </c>
      <c r="N73" s="22">
        <f t="shared" si="13"/>
        <v>2945.0285247778197</v>
      </c>
      <c r="O73" s="22">
        <f t="shared" si="7"/>
        <v>1985.9274696212537</v>
      </c>
      <c r="P73" s="33">
        <f>SUM('Quadplex, Mortgage &amp; Rent'!$P$12:$P$15)-M73</f>
        <v>2655.0440056009265</v>
      </c>
      <c r="Q73" s="22">
        <f t="shared" si="8"/>
        <v>530737.64233077434</v>
      </c>
      <c r="R73" s="24">
        <f t="shared" si="9"/>
        <v>221483.64233077705</v>
      </c>
      <c r="S73" s="4">
        <f t="shared" si="10"/>
        <v>1</v>
      </c>
      <c r="T73" s="4">
        <f t="shared" si="11"/>
        <v>0</v>
      </c>
    </row>
    <row r="74" spans="2:20" ht="15.6" x14ac:dyDescent="0.3">
      <c r="B74" s="21">
        <f t="shared" si="0"/>
        <v>62</v>
      </c>
      <c r="C74" s="22">
        <f>'Quadplex, Mortgage &amp; Rent'!$D$7</f>
        <v>4930.9559943990735</v>
      </c>
      <c r="D74" s="22">
        <f t="shared" si="12"/>
        <v>1754.6639561762443</v>
      </c>
      <c r="E74" s="22">
        <f t="shared" si="1"/>
        <v>3176.2920382228294</v>
      </c>
      <c r="F74" s="33">
        <f>SUM('Quadplex, Mortgage &amp; Rent'!$D$12:$D$15)-C74</f>
        <v>5586</v>
      </c>
      <c r="G74" s="22">
        <f t="shared" si="2"/>
        <v>310219.18764841452</v>
      </c>
      <c r="H74" s="24">
        <f t="shared" si="3"/>
        <v>190270.45930115686</v>
      </c>
      <c r="I74" s="4">
        <f t="shared" si="4"/>
        <v>1</v>
      </c>
      <c r="J74" s="4">
        <f t="shared" si="5"/>
        <v>0</v>
      </c>
      <c r="K74" s="3"/>
      <c r="L74" s="21">
        <f t="shared" si="6"/>
        <v>62</v>
      </c>
      <c r="M74" s="22">
        <f>'Quadplex, Mortgage &amp; Rent'!$D$7</f>
        <v>4930.9559943990735</v>
      </c>
      <c r="N74" s="22">
        <f t="shared" si="13"/>
        <v>2919.4993141878676</v>
      </c>
      <c r="O74" s="22">
        <f t="shared" si="7"/>
        <v>2011.4566802112058</v>
      </c>
      <c r="P74" s="33">
        <f>SUM('Quadplex, Mortgage &amp; Rent'!$P$12:$P$15)-M74</f>
        <v>2655.0440056009265</v>
      </c>
      <c r="Q74" s="22">
        <f t="shared" si="8"/>
        <v>526071.14164496213</v>
      </c>
      <c r="R74" s="24">
        <f t="shared" si="9"/>
        <v>224403.14164496493</v>
      </c>
      <c r="S74" s="4">
        <f t="shared" si="10"/>
        <v>1</v>
      </c>
      <c r="T74" s="4">
        <f t="shared" si="11"/>
        <v>0</v>
      </c>
    </row>
    <row r="75" spans="2:20" ht="15.6" x14ac:dyDescent="0.3">
      <c r="B75" s="21">
        <f t="shared" si="0"/>
        <v>63</v>
      </c>
      <c r="C75" s="22">
        <f>'Quadplex, Mortgage &amp; Rent'!$D$7</f>
        <v>4930.9559943990735</v>
      </c>
      <c r="D75" s="22">
        <f t="shared" si="12"/>
        <v>1706.4640480559867</v>
      </c>
      <c r="E75" s="22">
        <f t="shared" si="1"/>
        <v>3224.491946343087</v>
      </c>
      <c r="F75" s="33">
        <f>SUM('Quadplex, Mortgage &amp; Rent'!$D$12:$D$15)-C75</f>
        <v>5586</v>
      </c>
      <c r="G75" s="22">
        <f t="shared" si="2"/>
        <v>301408.69570207142</v>
      </c>
      <c r="H75" s="24">
        <f t="shared" si="3"/>
        <v>191976.92334921286</v>
      </c>
      <c r="I75" s="4">
        <f t="shared" si="4"/>
        <v>1</v>
      </c>
      <c r="J75" s="4">
        <f t="shared" si="5"/>
        <v>0</v>
      </c>
      <c r="K75" s="3"/>
      <c r="L75" s="21">
        <f t="shared" si="6"/>
        <v>63</v>
      </c>
      <c r="M75" s="22">
        <f>'Quadplex, Mortgage &amp; Rent'!$D$7</f>
        <v>4930.9559943990735</v>
      </c>
      <c r="N75" s="22">
        <f t="shared" si="13"/>
        <v>2893.8296716653294</v>
      </c>
      <c r="O75" s="22">
        <f t="shared" si="7"/>
        <v>2037.126322733744</v>
      </c>
      <c r="P75" s="33">
        <f>SUM('Quadplex, Mortgage &amp; Rent'!$P$12:$P$15)-M75</f>
        <v>2655.0440056009265</v>
      </c>
      <c r="Q75" s="22">
        <f t="shared" si="8"/>
        <v>521378.97131662746</v>
      </c>
      <c r="R75" s="24">
        <f t="shared" si="9"/>
        <v>227296.97131663025</v>
      </c>
      <c r="S75" s="4">
        <f t="shared" si="10"/>
        <v>1</v>
      </c>
      <c r="T75" s="4">
        <f t="shared" si="11"/>
        <v>0</v>
      </c>
    </row>
    <row r="76" spans="2:20" ht="15.6" x14ac:dyDescent="0.3">
      <c r="B76" s="21">
        <f t="shared" si="0"/>
        <v>64</v>
      </c>
      <c r="C76" s="22">
        <f>'Quadplex, Mortgage &amp; Rent'!$D$7</f>
        <v>4930.9559943990735</v>
      </c>
      <c r="D76" s="22">
        <f t="shared" si="12"/>
        <v>1657.9990002744778</v>
      </c>
      <c r="E76" s="22">
        <f t="shared" si="1"/>
        <v>3272.9569941245954</v>
      </c>
      <c r="F76" s="33">
        <f>SUM('Quadplex, Mortgage &amp; Rent'!$D$12:$D$15)-C76</f>
        <v>5586</v>
      </c>
      <c r="G76" s="22">
        <f t="shared" si="2"/>
        <v>292549.73870794685</v>
      </c>
      <c r="H76" s="24">
        <f t="shared" si="3"/>
        <v>193634.92234948734</v>
      </c>
      <c r="I76" s="4">
        <f t="shared" si="4"/>
        <v>1</v>
      </c>
      <c r="J76" s="4">
        <f t="shared" si="5"/>
        <v>0</v>
      </c>
      <c r="K76" s="3"/>
      <c r="L76" s="21">
        <f t="shared" si="6"/>
        <v>64</v>
      </c>
      <c r="M76" s="22">
        <f>'Quadplex, Mortgage &amp; Rent'!$D$7</f>
        <v>4930.9559943990735</v>
      </c>
      <c r="N76" s="22">
        <f t="shared" si="13"/>
        <v>2868.0188247175483</v>
      </c>
      <c r="O76" s="22">
        <f t="shared" si="7"/>
        <v>2062.9371696815251</v>
      </c>
      <c r="P76" s="33">
        <f>SUM('Quadplex, Mortgage &amp; Rent'!$P$12:$P$15)-M76</f>
        <v>2655.0440056009265</v>
      </c>
      <c r="Q76" s="22">
        <f t="shared" si="8"/>
        <v>516660.99014134501</v>
      </c>
      <c r="R76" s="24">
        <f t="shared" si="9"/>
        <v>230164.99014134781</v>
      </c>
      <c r="S76" s="4">
        <f t="shared" si="10"/>
        <v>1</v>
      </c>
      <c r="T76" s="4">
        <f t="shared" si="11"/>
        <v>0</v>
      </c>
    </row>
    <row r="77" spans="2:20" ht="15.6" x14ac:dyDescent="0.3">
      <c r="B77" s="21">
        <f t="shared" si="0"/>
        <v>65</v>
      </c>
      <c r="C77" s="22">
        <f>'Quadplex, Mortgage &amp; Rent'!$D$7</f>
        <v>4930.9559943990735</v>
      </c>
      <c r="D77" s="22">
        <f t="shared" si="12"/>
        <v>1609.2673543426308</v>
      </c>
      <c r="E77" s="22">
        <f t="shared" si="1"/>
        <v>3321.6886400564426</v>
      </c>
      <c r="F77" s="33">
        <f>SUM('Quadplex, Mortgage &amp; Rent'!$D$12:$D$15)-C77</f>
        <v>5586</v>
      </c>
      <c r="G77" s="22">
        <f t="shared" si="2"/>
        <v>283642.05006789038</v>
      </c>
      <c r="H77" s="24">
        <f t="shared" si="3"/>
        <v>195244.18970382996</v>
      </c>
      <c r="I77" s="4">
        <f t="shared" si="4"/>
        <v>1</v>
      </c>
      <c r="J77" s="4">
        <f t="shared" si="5"/>
        <v>0</v>
      </c>
      <c r="K77" s="3"/>
      <c r="L77" s="21">
        <f t="shared" si="6"/>
        <v>65</v>
      </c>
      <c r="M77" s="22">
        <f>'Quadplex, Mortgage &amp; Rent'!$D$7</f>
        <v>4930.9559943990735</v>
      </c>
      <c r="N77" s="22">
        <f t="shared" si="13"/>
        <v>2842.0659966025155</v>
      </c>
      <c r="O77" s="22">
        <f t="shared" si="7"/>
        <v>2088.889997796558</v>
      </c>
      <c r="P77" s="33">
        <f>SUM('Quadplex, Mortgage &amp; Rent'!$P$12:$P$15)-M77</f>
        <v>2655.0440056009265</v>
      </c>
      <c r="Q77" s="22">
        <f t="shared" si="8"/>
        <v>511917.05613794754</v>
      </c>
      <c r="R77" s="24">
        <f t="shared" si="9"/>
        <v>233007.05613795033</v>
      </c>
      <c r="S77" s="4">
        <f t="shared" si="10"/>
        <v>1</v>
      </c>
      <c r="T77" s="4">
        <f t="shared" si="11"/>
        <v>0</v>
      </c>
    </row>
    <row r="78" spans="2:20" ht="15.6" x14ac:dyDescent="0.3">
      <c r="B78" s="21">
        <f t="shared" ref="B78:B141" si="14">+B77+1</f>
        <v>66</v>
      </c>
      <c r="C78" s="22">
        <f>'Quadplex, Mortgage &amp; Rent'!$D$7</f>
        <v>4930.9559943990735</v>
      </c>
      <c r="D78" s="22">
        <f t="shared" si="12"/>
        <v>1560.2676437484536</v>
      </c>
      <c r="E78" s="22">
        <f t="shared" ref="E78:E141" si="15">IF(G77&gt;(C78-D78),C78-D78,G77)</f>
        <v>3370.6883506506201</v>
      </c>
      <c r="F78" s="33">
        <f>SUM('Quadplex, Mortgage &amp; Rent'!$D$12:$D$15)-C78</f>
        <v>5586</v>
      </c>
      <c r="G78" s="22">
        <f t="shared" ref="G78:G141" si="16">G77-E78-F78</f>
        <v>274685.36171723978</v>
      </c>
      <c r="H78" s="24">
        <f t="shared" ref="H78:H141" si="17">H77+D78</f>
        <v>196804.45734757843</v>
      </c>
      <c r="I78" s="4">
        <f t="shared" ref="I78:I141" si="18">IF(G78&gt;0,1,0)</f>
        <v>1</v>
      </c>
      <c r="J78" s="4">
        <f t="shared" ref="J78:J141" si="19">I77-I78</f>
        <v>0</v>
      </c>
      <c r="K78" s="3"/>
      <c r="L78" s="21">
        <f t="shared" ref="L78:L141" si="20">+L77+1</f>
        <v>66</v>
      </c>
      <c r="M78" s="22">
        <f>'Quadplex, Mortgage &amp; Rent'!$D$7</f>
        <v>4930.9559943990735</v>
      </c>
      <c r="N78" s="22">
        <f t="shared" si="13"/>
        <v>2815.9704063054928</v>
      </c>
      <c r="O78" s="22">
        <f t="shared" ref="O78:O141" si="21">IF(Q77&gt;(M78-N78),M78-N78,Q77)</f>
        <v>2114.9855880935806</v>
      </c>
      <c r="P78" s="33">
        <f>SUM('Quadplex, Mortgage &amp; Rent'!$P$12:$P$15)-M78</f>
        <v>2655.0440056009265</v>
      </c>
      <c r="Q78" s="22">
        <f t="shared" ref="Q78:Q141" si="22">Q77-O78-P78</f>
        <v>507147.02654425305</v>
      </c>
      <c r="R78" s="24">
        <f t="shared" ref="R78:R141" si="23">R77+N78</f>
        <v>235823.02654425582</v>
      </c>
      <c r="S78" s="4">
        <f t="shared" ref="S78:S141" si="24">IF(Q78&gt;0,1,0)</f>
        <v>1</v>
      </c>
      <c r="T78" s="4">
        <f t="shared" ref="T78:T141" si="25">S77-S78</f>
        <v>0</v>
      </c>
    </row>
    <row r="79" spans="2:20" ht="15.6" x14ac:dyDescent="0.3">
      <c r="B79" s="21">
        <f t="shared" si="14"/>
        <v>67</v>
      </c>
      <c r="C79" s="22">
        <f>'Quadplex, Mortgage &amp; Rent'!$D$7</f>
        <v>4930.9559943990735</v>
      </c>
      <c r="D79" s="22">
        <f t="shared" ref="D79:D142" si="26">G78*$C$8/12</f>
        <v>1510.9983939129163</v>
      </c>
      <c r="E79" s="22">
        <f t="shared" si="15"/>
        <v>3419.9576004861574</v>
      </c>
      <c r="F79" s="33">
        <f>SUM('Quadplex, Mortgage &amp; Rent'!$D$12:$D$15)-C79</f>
        <v>5586</v>
      </c>
      <c r="G79" s="22">
        <f t="shared" si="16"/>
        <v>265679.40411675361</v>
      </c>
      <c r="H79" s="24">
        <f t="shared" si="17"/>
        <v>198315.45574149134</v>
      </c>
      <c r="I79" s="4">
        <f t="shared" si="18"/>
        <v>1</v>
      </c>
      <c r="J79" s="4">
        <f t="shared" si="19"/>
        <v>0</v>
      </c>
      <c r="K79" s="3"/>
      <c r="L79" s="21">
        <f t="shared" si="20"/>
        <v>67</v>
      </c>
      <c r="M79" s="22">
        <f>'Quadplex, Mortgage &amp; Rent'!$D$7</f>
        <v>4930.9559943990735</v>
      </c>
      <c r="N79" s="22">
        <f t="shared" ref="N79:N142" si="27">Q78*$C$8/12</f>
        <v>2789.7312685155121</v>
      </c>
      <c r="O79" s="22">
        <f t="shared" si="21"/>
        <v>2141.2247258835614</v>
      </c>
      <c r="P79" s="33">
        <f>SUM('Quadplex, Mortgage &amp; Rent'!$P$12:$P$15)-M79</f>
        <v>2655.0440056009265</v>
      </c>
      <c r="Q79" s="22">
        <f t="shared" si="22"/>
        <v>502350.75781276857</v>
      </c>
      <c r="R79" s="24">
        <f t="shared" si="23"/>
        <v>238612.75781277134</v>
      </c>
      <c r="S79" s="4">
        <f t="shared" si="24"/>
        <v>1</v>
      </c>
      <c r="T79" s="4">
        <f t="shared" si="25"/>
        <v>0</v>
      </c>
    </row>
    <row r="80" spans="2:20" ht="15.6" x14ac:dyDescent="0.3">
      <c r="B80" s="21">
        <f t="shared" si="14"/>
        <v>68</v>
      </c>
      <c r="C80" s="22">
        <f>'Quadplex, Mortgage &amp; Rent'!$D$7</f>
        <v>4930.9559943990735</v>
      </c>
      <c r="D80" s="22">
        <f t="shared" si="26"/>
        <v>1461.4581221455755</v>
      </c>
      <c r="E80" s="22">
        <f t="shared" si="15"/>
        <v>3469.4978722534979</v>
      </c>
      <c r="F80" s="33">
        <f>SUM('Quadplex, Mortgage &amp; Rent'!$D$12:$D$15)-C80</f>
        <v>5586</v>
      </c>
      <c r="G80" s="22">
        <f t="shared" si="16"/>
        <v>256623.90624450013</v>
      </c>
      <c r="H80" s="24">
        <f t="shared" si="17"/>
        <v>199776.91386363693</v>
      </c>
      <c r="I80" s="4">
        <f t="shared" si="18"/>
        <v>1</v>
      </c>
      <c r="J80" s="4">
        <f t="shared" si="19"/>
        <v>0</v>
      </c>
      <c r="K80" s="3"/>
      <c r="L80" s="21">
        <f t="shared" si="20"/>
        <v>68</v>
      </c>
      <c r="M80" s="22">
        <f>'Quadplex, Mortgage &amp; Rent'!$D$7</f>
        <v>4930.9559943990735</v>
      </c>
      <c r="N80" s="22">
        <f t="shared" si="27"/>
        <v>2763.3477936017375</v>
      </c>
      <c r="O80" s="22">
        <f t="shared" si="21"/>
        <v>2167.6082007973359</v>
      </c>
      <c r="P80" s="33">
        <f>SUM('Quadplex, Mortgage &amp; Rent'!$P$12:$P$15)-M80</f>
        <v>2655.0440056009265</v>
      </c>
      <c r="Q80" s="22">
        <f t="shared" si="22"/>
        <v>497528.10560637031</v>
      </c>
      <c r="R80" s="24">
        <f t="shared" si="23"/>
        <v>241376.10560637308</v>
      </c>
      <c r="S80" s="4">
        <f t="shared" si="24"/>
        <v>1</v>
      </c>
      <c r="T80" s="4">
        <f t="shared" si="25"/>
        <v>0</v>
      </c>
    </row>
    <row r="81" spans="2:20" ht="15.6" x14ac:dyDescent="0.3">
      <c r="B81" s="21">
        <f t="shared" si="14"/>
        <v>69</v>
      </c>
      <c r="C81" s="22">
        <f>'Quadplex, Mortgage &amp; Rent'!$D$7</f>
        <v>4930.9559943990735</v>
      </c>
      <c r="D81" s="22">
        <f t="shared" si="26"/>
        <v>1411.6453375999545</v>
      </c>
      <c r="E81" s="22">
        <f t="shared" si="15"/>
        <v>3519.310656799119</v>
      </c>
      <c r="F81" s="33">
        <f>SUM('Quadplex, Mortgage &amp; Rent'!$D$12:$D$15)-C81</f>
        <v>5586</v>
      </c>
      <c r="G81" s="22">
        <f t="shared" si="16"/>
        <v>247518.59558770101</v>
      </c>
      <c r="H81" s="24">
        <f t="shared" si="17"/>
        <v>201188.55920123687</v>
      </c>
      <c r="I81" s="4">
        <f t="shared" si="18"/>
        <v>1</v>
      </c>
      <c r="J81" s="4">
        <f t="shared" si="19"/>
        <v>0</v>
      </c>
      <c r="K81" s="3"/>
      <c r="L81" s="21">
        <f t="shared" si="20"/>
        <v>69</v>
      </c>
      <c r="M81" s="22">
        <f>'Quadplex, Mortgage &amp; Rent'!$D$7</f>
        <v>4930.9559943990735</v>
      </c>
      <c r="N81" s="22">
        <f t="shared" si="27"/>
        <v>2736.8191875897087</v>
      </c>
      <c r="O81" s="22">
        <f t="shared" si="21"/>
        <v>2194.1368068093648</v>
      </c>
      <c r="P81" s="33">
        <f>SUM('Quadplex, Mortgage &amp; Rent'!$P$12:$P$15)-M81</f>
        <v>2655.0440056009265</v>
      </c>
      <c r="Q81" s="22">
        <f t="shared" si="22"/>
        <v>492678.92479396006</v>
      </c>
      <c r="R81" s="24">
        <f t="shared" si="23"/>
        <v>244112.9247939628</v>
      </c>
      <c r="S81" s="4">
        <f t="shared" si="24"/>
        <v>1</v>
      </c>
      <c r="T81" s="4">
        <f t="shared" si="25"/>
        <v>0</v>
      </c>
    </row>
    <row r="82" spans="2:20" ht="15.6" x14ac:dyDescent="0.3">
      <c r="B82" s="21">
        <f t="shared" si="14"/>
        <v>70</v>
      </c>
      <c r="C82" s="22">
        <f>'Quadplex, Mortgage &amp; Rent'!$D$7</f>
        <v>4930.9559943990735</v>
      </c>
      <c r="D82" s="22">
        <f t="shared" si="26"/>
        <v>1361.5585412286787</v>
      </c>
      <c r="E82" s="22">
        <f t="shared" si="15"/>
        <v>3569.3974531703948</v>
      </c>
      <c r="F82" s="33">
        <f>SUM('Quadplex, Mortgage &amp; Rent'!$D$12:$D$15)-C82</f>
        <v>5586</v>
      </c>
      <c r="G82" s="22">
        <f t="shared" si="16"/>
        <v>238363.19813453063</v>
      </c>
      <c r="H82" s="24">
        <f t="shared" si="17"/>
        <v>202550.11774246555</v>
      </c>
      <c r="I82" s="4">
        <f t="shared" si="18"/>
        <v>1</v>
      </c>
      <c r="J82" s="4">
        <f t="shared" si="19"/>
        <v>0</v>
      </c>
      <c r="K82" s="3"/>
      <c r="L82" s="21">
        <f t="shared" si="20"/>
        <v>70</v>
      </c>
      <c r="M82" s="22">
        <f>'Quadplex, Mortgage &amp; Rent'!$D$7</f>
        <v>4930.9559943990735</v>
      </c>
      <c r="N82" s="22">
        <f t="shared" si="27"/>
        <v>2710.1446521374419</v>
      </c>
      <c r="O82" s="22">
        <f t="shared" si="21"/>
        <v>2220.8113422616316</v>
      </c>
      <c r="P82" s="33">
        <f>SUM('Quadplex, Mortgage &amp; Rent'!$P$12:$P$15)-M82</f>
        <v>2655.0440056009265</v>
      </c>
      <c r="Q82" s="22">
        <f t="shared" si="22"/>
        <v>487803.06944609754</v>
      </c>
      <c r="R82" s="24">
        <f t="shared" si="23"/>
        <v>246823.06944610024</v>
      </c>
      <c r="S82" s="4">
        <f t="shared" si="24"/>
        <v>1</v>
      </c>
      <c r="T82" s="4">
        <f t="shared" si="25"/>
        <v>0</v>
      </c>
    </row>
    <row r="83" spans="2:20" ht="15.6" x14ac:dyDescent="0.3">
      <c r="B83" s="21">
        <f t="shared" si="14"/>
        <v>71</v>
      </c>
      <c r="C83" s="22">
        <f>'Quadplex, Mortgage &amp; Rent'!$D$7</f>
        <v>4930.9559943990735</v>
      </c>
      <c r="D83" s="22">
        <f t="shared" si="26"/>
        <v>1311.1962257383639</v>
      </c>
      <c r="E83" s="22">
        <f t="shared" si="15"/>
        <v>3619.7597686607096</v>
      </c>
      <c r="F83" s="33">
        <f>SUM('Quadplex, Mortgage &amp; Rent'!$D$12:$D$15)-C83</f>
        <v>5586</v>
      </c>
      <c r="G83" s="22">
        <f t="shared" si="16"/>
        <v>229157.43836586992</v>
      </c>
      <c r="H83" s="24">
        <f t="shared" si="17"/>
        <v>203861.3139682039</v>
      </c>
      <c r="I83" s="4">
        <f t="shared" si="18"/>
        <v>1</v>
      </c>
      <c r="J83" s="4">
        <f t="shared" si="19"/>
        <v>0</v>
      </c>
      <c r="K83" s="3"/>
      <c r="L83" s="21">
        <f t="shared" si="20"/>
        <v>71</v>
      </c>
      <c r="M83" s="22">
        <f>'Quadplex, Mortgage &amp; Rent'!$D$7</f>
        <v>4930.9559943990735</v>
      </c>
      <c r="N83" s="22">
        <f t="shared" si="27"/>
        <v>2683.3233845114082</v>
      </c>
      <c r="O83" s="22">
        <f t="shared" si="21"/>
        <v>2247.6326098876652</v>
      </c>
      <c r="P83" s="33">
        <f>SUM('Quadplex, Mortgage &amp; Rent'!$P$12:$P$15)-M83</f>
        <v>2655.0440056009265</v>
      </c>
      <c r="Q83" s="22">
        <f t="shared" si="22"/>
        <v>482900.39283060894</v>
      </c>
      <c r="R83" s="24">
        <f t="shared" si="23"/>
        <v>249506.39283061164</v>
      </c>
      <c r="S83" s="4">
        <f t="shared" si="24"/>
        <v>1</v>
      </c>
      <c r="T83" s="4">
        <f t="shared" si="25"/>
        <v>0</v>
      </c>
    </row>
    <row r="84" spans="2:20" ht="15.6" x14ac:dyDescent="0.3">
      <c r="B84" s="21">
        <f t="shared" si="14"/>
        <v>72</v>
      </c>
      <c r="C84" s="22">
        <f>'Quadplex, Mortgage &amp; Rent'!$D$7</f>
        <v>4930.9559943990735</v>
      </c>
      <c r="D84" s="22">
        <f t="shared" si="26"/>
        <v>1260.5568755442562</v>
      </c>
      <c r="E84" s="22">
        <f t="shared" si="15"/>
        <v>3670.3991188548171</v>
      </c>
      <c r="F84" s="33">
        <f>SUM('Quadplex, Mortgage &amp; Rent'!$D$12:$D$15)-C84</f>
        <v>5586</v>
      </c>
      <c r="G84" s="22">
        <f t="shared" si="16"/>
        <v>219901.03924701511</v>
      </c>
      <c r="H84" s="24">
        <f t="shared" si="17"/>
        <v>205121.87084374815</v>
      </c>
      <c r="I84" s="4">
        <f t="shared" si="18"/>
        <v>1</v>
      </c>
      <c r="J84" s="4">
        <f t="shared" si="19"/>
        <v>0</v>
      </c>
      <c r="K84" s="3"/>
      <c r="L84" s="21">
        <f t="shared" si="20"/>
        <v>72</v>
      </c>
      <c r="M84" s="22">
        <f>'Quadplex, Mortgage &amp; Rent'!$D$7</f>
        <v>4930.9559943990735</v>
      </c>
      <c r="N84" s="22">
        <f t="shared" si="27"/>
        <v>2656.3545775623747</v>
      </c>
      <c r="O84" s="22">
        <f t="shared" si="21"/>
        <v>2274.6014168366987</v>
      </c>
      <c r="P84" s="33">
        <f>SUM('Quadplex, Mortgage &amp; Rent'!$P$12:$P$15)-M84</f>
        <v>2655.0440056009265</v>
      </c>
      <c r="Q84" s="22">
        <f t="shared" si="22"/>
        <v>477970.7474081713</v>
      </c>
      <c r="R84" s="24">
        <f t="shared" si="23"/>
        <v>252162.74740817401</v>
      </c>
      <c r="S84" s="4">
        <f t="shared" si="24"/>
        <v>1</v>
      </c>
      <c r="T84" s="4">
        <f t="shared" si="25"/>
        <v>0</v>
      </c>
    </row>
    <row r="85" spans="2:20" ht="15.6" x14ac:dyDescent="0.3">
      <c r="B85" s="21">
        <f t="shared" si="14"/>
        <v>73</v>
      </c>
      <c r="C85" s="22">
        <f>'Quadplex, Mortgage &amp; Rent'!$D$7</f>
        <v>4930.9559943990735</v>
      </c>
      <c r="D85" s="22">
        <f t="shared" si="26"/>
        <v>1209.6389667246224</v>
      </c>
      <c r="E85" s="22">
        <f t="shared" si="15"/>
        <v>3721.3170276744513</v>
      </c>
      <c r="F85" s="33">
        <f>SUM('Quadplex, Mortgage &amp; Rent'!$D$12:$D$15)-C85</f>
        <v>5586</v>
      </c>
      <c r="G85" s="22">
        <f t="shared" si="16"/>
        <v>210593.72221934065</v>
      </c>
      <c r="H85" s="24">
        <f t="shared" si="17"/>
        <v>206331.50981047278</v>
      </c>
      <c r="I85" s="4">
        <f t="shared" si="18"/>
        <v>1</v>
      </c>
      <c r="J85" s="4">
        <f t="shared" si="19"/>
        <v>0</v>
      </c>
      <c r="K85" s="3"/>
      <c r="L85" s="21">
        <f t="shared" si="20"/>
        <v>73</v>
      </c>
      <c r="M85" s="22">
        <f>'Quadplex, Mortgage &amp; Rent'!$D$7</f>
        <v>4930.9559943990735</v>
      </c>
      <c r="N85" s="22">
        <f t="shared" si="27"/>
        <v>2629.2374197011154</v>
      </c>
      <c r="O85" s="22">
        <f t="shared" si="21"/>
        <v>2301.718574697958</v>
      </c>
      <c r="P85" s="33">
        <f>SUM('Quadplex, Mortgage &amp; Rent'!$P$12:$P$15)-M85</f>
        <v>2655.0440056009265</v>
      </c>
      <c r="Q85" s="22">
        <f t="shared" si="22"/>
        <v>473013.98482787242</v>
      </c>
      <c r="R85" s="24">
        <f t="shared" si="23"/>
        <v>254791.98482787513</v>
      </c>
      <c r="S85" s="4">
        <f t="shared" si="24"/>
        <v>1</v>
      </c>
      <c r="T85" s="4">
        <f t="shared" si="25"/>
        <v>0</v>
      </c>
    </row>
    <row r="86" spans="2:20" ht="15.6" x14ac:dyDescent="0.3">
      <c r="B86" s="21">
        <f t="shared" si="14"/>
        <v>74</v>
      </c>
      <c r="C86" s="22">
        <f>'Quadplex, Mortgage &amp; Rent'!$D$7</f>
        <v>4930.9559943990735</v>
      </c>
      <c r="D86" s="22">
        <f t="shared" si="26"/>
        <v>1158.4409669748895</v>
      </c>
      <c r="E86" s="22">
        <f t="shared" si="15"/>
        <v>3772.5150274241842</v>
      </c>
      <c r="F86" s="33">
        <f>SUM('Quadplex, Mortgage &amp; Rent'!$D$12:$D$15)-C86</f>
        <v>5586</v>
      </c>
      <c r="G86" s="22">
        <f t="shared" si="16"/>
        <v>201235.20719191647</v>
      </c>
      <c r="H86" s="24">
        <f t="shared" si="17"/>
        <v>207489.95077744767</v>
      </c>
      <c r="I86" s="4">
        <f t="shared" si="18"/>
        <v>1</v>
      </c>
      <c r="J86" s="4">
        <f t="shared" si="19"/>
        <v>0</v>
      </c>
      <c r="K86" s="3"/>
      <c r="L86" s="21">
        <f t="shared" si="20"/>
        <v>74</v>
      </c>
      <c r="M86" s="22">
        <f>'Quadplex, Mortgage &amp; Rent'!$D$7</f>
        <v>4930.9559943990735</v>
      </c>
      <c r="N86" s="22">
        <f t="shared" si="27"/>
        <v>2601.971094873988</v>
      </c>
      <c r="O86" s="22">
        <f t="shared" si="21"/>
        <v>2328.9848995250854</v>
      </c>
      <c r="P86" s="33">
        <f>SUM('Quadplex, Mortgage &amp; Rent'!$P$12:$P$15)-M86</f>
        <v>2655.0440056009265</v>
      </c>
      <c r="Q86" s="22">
        <f t="shared" si="22"/>
        <v>468029.95592274645</v>
      </c>
      <c r="R86" s="24">
        <f t="shared" si="23"/>
        <v>257393.95592274913</v>
      </c>
      <c r="S86" s="4">
        <f t="shared" si="24"/>
        <v>1</v>
      </c>
      <c r="T86" s="4">
        <f t="shared" si="25"/>
        <v>0</v>
      </c>
    </row>
    <row r="87" spans="2:20" ht="15.6" x14ac:dyDescent="0.3">
      <c r="B87" s="21">
        <f t="shared" si="14"/>
        <v>75</v>
      </c>
      <c r="C87" s="22">
        <f>'Quadplex, Mortgage &amp; Rent'!$D$7</f>
        <v>4930.9559943990735</v>
      </c>
      <c r="D87" s="22">
        <f t="shared" si="26"/>
        <v>1106.9613355615338</v>
      </c>
      <c r="E87" s="22">
        <f t="shared" si="15"/>
        <v>3823.9946588375396</v>
      </c>
      <c r="F87" s="33">
        <f>SUM('Quadplex, Mortgage &amp; Rent'!$D$12:$D$15)-C87</f>
        <v>5586</v>
      </c>
      <c r="G87" s="22">
        <f t="shared" si="16"/>
        <v>191825.21253307894</v>
      </c>
      <c r="H87" s="24">
        <f t="shared" si="17"/>
        <v>208596.9121130092</v>
      </c>
      <c r="I87" s="4">
        <f t="shared" si="18"/>
        <v>1</v>
      </c>
      <c r="J87" s="4">
        <f t="shared" si="19"/>
        <v>0</v>
      </c>
      <c r="K87" s="3"/>
      <c r="L87" s="21">
        <f t="shared" si="20"/>
        <v>75</v>
      </c>
      <c r="M87" s="22">
        <f>'Quadplex, Mortgage &amp; Rent'!$D$7</f>
        <v>4930.9559943990735</v>
      </c>
      <c r="N87" s="22">
        <f t="shared" si="27"/>
        <v>2574.5547825383742</v>
      </c>
      <c r="O87" s="22">
        <f t="shared" si="21"/>
        <v>2356.4012118606993</v>
      </c>
      <c r="P87" s="33">
        <f>SUM('Quadplex, Mortgage &amp; Rent'!$P$12:$P$15)-M87</f>
        <v>2655.0440056009265</v>
      </c>
      <c r="Q87" s="22">
        <f t="shared" si="22"/>
        <v>463018.51070528483</v>
      </c>
      <c r="R87" s="24">
        <f t="shared" si="23"/>
        <v>259968.51070528751</v>
      </c>
      <c r="S87" s="4">
        <f t="shared" si="24"/>
        <v>1</v>
      </c>
      <c r="T87" s="4">
        <f t="shared" si="25"/>
        <v>0</v>
      </c>
    </row>
    <row r="88" spans="2:20" ht="15.6" x14ac:dyDescent="0.3">
      <c r="B88" s="21">
        <f t="shared" si="14"/>
        <v>76</v>
      </c>
      <c r="C88" s="22">
        <f>'Quadplex, Mortgage &amp; Rent'!$D$7</f>
        <v>4930.9559943990735</v>
      </c>
      <c r="D88" s="22">
        <f t="shared" si="26"/>
        <v>1055.1985232757118</v>
      </c>
      <c r="E88" s="22">
        <f t="shared" si="15"/>
        <v>3875.7574711233619</v>
      </c>
      <c r="F88" s="33">
        <f>SUM('Quadplex, Mortgage &amp; Rent'!$D$12:$D$15)-C88</f>
        <v>5586</v>
      </c>
      <c r="G88" s="22">
        <f t="shared" si="16"/>
        <v>182363.45506195558</v>
      </c>
      <c r="H88" s="24">
        <f t="shared" si="17"/>
        <v>209652.1106362849</v>
      </c>
      <c r="I88" s="4">
        <f t="shared" si="18"/>
        <v>1</v>
      </c>
      <c r="J88" s="4">
        <f t="shared" si="19"/>
        <v>0</v>
      </c>
      <c r="K88" s="3"/>
      <c r="L88" s="21">
        <f t="shared" si="20"/>
        <v>76</v>
      </c>
      <c r="M88" s="22">
        <f>'Quadplex, Mortgage &amp; Rent'!$D$7</f>
        <v>4930.9559943990735</v>
      </c>
      <c r="N88" s="22">
        <f t="shared" si="27"/>
        <v>2546.9876576379879</v>
      </c>
      <c r="O88" s="22">
        <f t="shared" si="21"/>
        <v>2383.9683367610855</v>
      </c>
      <c r="P88" s="33">
        <f>SUM('Quadplex, Mortgage &amp; Rent'!$P$12:$P$15)-M88</f>
        <v>2655.0440056009265</v>
      </c>
      <c r="Q88" s="22">
        <f t="shared" si="22"/>
        <v>457979.49836292281</v>
      </c>
      <c r="R88" s="24">
        <f t="shared" si="23"/>
        <v>262515.49836292549</v>
      </c>
      <c r="S88" s="4">
        <f t="shared" si="24"/>
        <v>1</v>
      </c>
      <c r="T88" s="4">
        <f t="shared" si="25"/>
        <v>0</v>
      </c>
    </row>
    <row r="89" spans="2:20" ht="15.6" x14ac:dyDescent="0.3">
      <c r="B89" s="21">
        <f t="shared" si="14"/>
        <v>77</v>
      </c>
      <c r="C89" s="22">
        <f>'Quadplex, Mortgage &amp; Rent'!$D$7</f>
        <v>4930.9559943990735</v>
      </c>
      <c r="D89" s="22">
        <f t="shared" si="26"/>
        <v>1003.1509723866407</v>
      </c>
      <c r="E89" s="22">
        <f t="shared" si="15"/>
        <v>3927.8050220124328</v>
      </c>
      <c r="F89" s="33">
        <f>SUM('Quadplex, Mortgage &amp; Rent'!$D$12:$D$15)-C89</f>
        <v>5586</v>
      </c>
      <c r="G89" s="22">
        <f t="shared" si="16"/>
        <v>172849.65003994314</v>
      </c>
      <c r="H89" s="24">
        <f t="shared" si="17"/>
        <v>210655.26160867154</v>
      </c>
      <c r="I89" s="4">
        <f t="shared" si="18"/>
        <v>1</v>
      </c>
      <c r="J89" s="4">
        <f t="shared" si="19"/>
        <v>0</v>
      </c>
      <c r="K89" s="3"/>
      <c r="L89" s="21">
        <f t="shared" si="20"/>
        <v>77</v>
      </c>
      <c r="M89" s="22">
        <f>'Quadplex, Mortgage &amp; Rent'!$D$7</f>
        <v>4930.9559943990735</v>
      </c>
      <c r="N89" s="22">
        <f t="shared" si="27"/>
        <v>2519.2688905780446</v>
      </c>
      <c r="O89" s="22">
        <f t="shared" si="21"/>
        <v>2411.6871038210288</v>
      </c>
      <c r="P89" s="33">
        <f>SUM('Quadplex, Mortgage &amp; Rent'!$P$12:$P$15)-M89</f>
        <v>2655.0440056009265</v>
      </c>
      <c r="Q89" s="22">
        <f t="shared" si="22"/>
        <v>452912.76725350088</v>
      </c>
      <c r="R89" s="24">
        <f t="shared" si="23"/>
        <v>265034.76725350355</v>
      </c>
      <c r="S89" s="4">
        <f t="shared" si="24"/>
        <v>1</v>
      </c>
      <c r="T89" s="4">
        <f t="shared" si="25"/>
        <v>0</v>
      </c>
    </row>
    <row r="90" spans="2:20" ht="15.6" x14ac:dyDescent="0.3">
      <c r="B90" s="21">
        <f t="shared" si="14"/>
        <v>78</v>
      </c>
      <c r="C90" s="22">
        <f>'Quadplex, Mortgage &amp; Rent'!$D$7</f>
        <v>4930.9559943990735</v>
      </c>
      <c r="D90" s="22">
        <f t="shared" si="26"/>
        <v>950.81711659472057</v>
      </c>
      <c r="E90" s="22">
        <f t="shared" si="15"/>
        <v>3980.1388778043529</v>
      </c>
      <c r="F90" s="33">
        <f>SUM('Quadplex, Mortgage &amp; Rent'!$D$12:$D$15)-C90</f>
        <v>5586</v>
      </c>
      <c r="G90" s="22">
        <f t="shared" si="16"/>
        <v>163283.51116213878</v>
      </c>
      <c r="H90" s="24">
        <f t="shared" si="17"/>
        <v>211606.07872526627</v>
      </c>
      <c r="I90" s="4">
        <f t="shared" si="18"/>
        <v>1</v>
      </c>
      <c r="J90" s="4">
        <f t="shared" si="19"/>
        <v>0</v>
      </c>
      <c r="K90" s="3"/>
      <c r="L90" s="21">
        <f t="shared" si="20"/>
        <v>78</v>
      </c>
      <c r="M90" s="22">
        <f>'Quadplex, Mortgage &amp; Rent'!$D$7</f>
        <v>4930.9559943990735</v>
      </c>
      <c r="N90" s="22">
        <f t="shared" si="27"/>
        <v>2491.3976472002992</v>
      </c>
      <c r="O90" s="22">
        <f t="shared" si="21"/>
        <v>2439.5583471987743</v>
      </c>
      <c r="P90" s="33">
        <f>SUM('Quadplex, Mortgage &amp; Rent'!$P$12:$P$15)-M90</f>
        <v>2655.0440056009265</v>
      </c>
      <c r="Q90" s="22">
        <f t="shared" si="22"/>
        <v>447818.1649007012</v>
      </c>
      <c r="R90" s="24">
        <f t="shared" si="23"/>
        <v>267526.16490070388</v>
      </c>
      <c r="S90" s="4">
        <f t="shared" si="24"/>
        <v>1</v>
      </c>
      <c r="T90" s="4">
        <f t="shared" si="25"/>
        <v>0</v>
      </c>
    </row>
    <row r="91" spans="2:20" ht="15.6" x14ac:dyDescent="0.3">
      <c r="B91" s="21">
        <f t="shared" si="14"/>
        <v>79</v>
      </c>
      <c r="C91" s="22">
        <f>'Quadplex, Mortgage &amp; Rent'!$D$7</f>
        <v>4930.9559943990735</v>
      </c>
      <c r="D91" s="22">
        <f t="shared" si="26"/>
        <v>898.19538098439841</v>
      </c>
      <c r="E91" s="22">
        <f t="shared" si="15"/>
        <v>4032.7606134146749</v>
      </c>
      <c r="F91" s="33">
        <f>SUM('Quadplex, Mortgage &amp; Rent'!$D$12:$D$15)-C91</f>
        <v>5586</v>
      </c>
      <c r="G91" s="22">
        <f t="shared" si="16"/>
        <v>153664.75054872411</v>
      </c>
      <c r="H91" s="24">
        <f t="shared" si="17"/>
        <v>212504.27410625067</v>
      </c>
      <c r="I91" s="4">
        <f t="shared" si="18"/>
        <v>1</v>
      </c>
      <c r="J91" s="4">
        <f t="shared" si="19"/>
        <v>0</v>
      </c>
      <c r="K91" s="3"/>
      <c r="L91" s="21">
        <f t="shared" si="20"/>
        <v>79</v>
      </c>
      <c r="M91" s="22">
        <f>'Quadplex, Mortgage &amp; Rent'!$D$7</f>
        <v>4930.9559943990735</v>
      </c>
      <c r="N91" s="22">
        <f t="shared" si="27"/>
        <v>2463.3730887579404</v>
      </c>
      <c r="O91" s="22">
        <f t="shared" si="21"/>
        <v>2467.582905641133</v>
      </c>
      <c r="P91" s="33">
        <f>SUM('Quadplex, Mortgage &amp; Rent'!$P$12:$P$15)-M91</f>
        <v>2655.0440056009265</v>
      </c>
      <c r="Q91" s="22">
        <f t="shared" si="22"/>
        <v>442695.53798945918</v>
      </c>
      <c r="R91" s="24">
        <f t="shared" si="23"/>
        <v>269989.53798946179</v>
      </c>
      <c r="S91" s="4">
        <f t="shared" si="24"/>
        <v>1</v>
      </c>
      <c r="T91" s="4">
        <f t="shared" si="25"/>
        <v>0</v>
      </c>
    </row>
    <row r="92" spans="2:20" ht="15.6" x14ac:dyDescent="0.3">
      <c r="B92" s="21">
        <f t="shared" si="14"/>
        <v>80</v>
      </c>
      <c r="C92" s="22">
        <f>'Quadplex, Mortgage &amp; Rent'!$D$7</f>
        <v>4930.9559943990735</v>
      </c>
      <c r="D92" s="22">
        <f t="shared" si="26"/>
        <v>845.2841819767732</v>
      </c>
      <c r="E92" s="22">
        <f t="shared" si="15"/>
        <v>4085.6718124223003</v>
      </c>
      <c r="F92" s="33">
        <f>SUM('Quadplex, Mortgage &amp; Rent'!$D$12:$D$15)-C92</f>
        <v>5586</v>
      </c>
      <c r="G92" s="22">
        <f t="shared" si="16"/>
        <v>143993.0787363018</v>
      </c>
      <c r="H92" s="24">
        <f t="shared" si="17"/>
        <v>213349.55828822745</v>
      </c>
      <c r="I92" s="4">
        <f t="shared" si="18"/>
        <v>1</v>
      </c>
      <c r="J92" s="4">
        <f t="shared" si="19"/>
        <v>0</v>
      </c>
      <c r="K92" s="3"/>
      <c r="L92" s="21">
        <f t="shared" si="20"/>
        <v>80</v>
      </c>
      <c r="M92" s="22">
        <f>'Quadplex, Mortgage &amp; Rent'!$D$7</f>
        <v>4930.9559943990735</v>
      </c>
      <c r="N92" s="22">
        <f t="shared" si="27"/>
        <v>2435.1943718903499</v>
      </c>
      <c r="O92" s="22">
        <f t="shared" si="21"/>
        <v>2495.7616225087236</v>
      </c>
      <c r="P92" s="33">
        <f>SUM('Quadplex, Mortgage &amp; Rent'!$P$12:$P$15)-M92</f>
        <v>2655.0440056009265</v>
      </c>
      <c r="Q92" s="22">
        <f t="shared" si="22"/>
        <v>437544.73236134957</v>
      </c>
      <c r="R92" s="24">
        <f t="shared" si="23"/>
        <v>272424.73236135213</v>
      </c>
      <c r="S92" s="4">
        <f t="shared" si="24"/>
        <v>1</v>
      </c>
      <c r="T92" s="4">
        <f t="shared" si="25"/>
        <v>0</v>
      </c>
    </row>
    <row r="93" spans="2:20" ht="15.6" x14ac:dyDescent="0.3">
      <c r="B93" s="21">
        <f t="shared" si="14"/>
        <v>81</v>
      </c>
      <c r="C93" s="22">
        <f>'Quadplex, Mortgage &amp; Rent'!$D$7</f>
        <v>4930.9559943990735</v>
      </c>
      <c r="D93" s="22">
        <f t="shared" si="26"/>
        <v>792.08192728194024</v>
      </c>
      <c r="E93" s="22">
        <f t="shared" si="15"/>
        <v>4138.8740671171336</v>
      </c>
      <c r="F93" s="33">
        <f>SUM('Quadplex, Mortgage &amp; Rent'!$D$12:$D$15)-C93</f>
        <v>5586</v>
      </c>
      <c r="G93" s="22">
        <f t="shared" si="16"/>
        <v>134268.20466918466</v>
      </c>
      <c r="H93" s="24">
        <f t="shared" si="17"/>
        <v>214141.6402155094</v>
      </c>
      <c r="I93" s="4">
        <f t="shared" si="18"/>
        <v>1</v>
      </c>
      <c r="J93" s="4">
        <f t="shared" si="19"/>
        <v>0</v>
      </c>
      <c r="K93" s="3"/>
      <c r="L93" s="21">
        <f t="shared" si="20"/>
        <v>81</v>
      </c>
      <c r="M93" s="22">
        <f>'Quadplex, Mortgage &amp; Rent'!$D$7</f>
        <v>4930.9559943990735</v>
      </c>
      <c r="N93" s="22">
        <f t="shared" si="27"/>
        <v>2406.8606485977239</v>
      </c>
      <c r="O93" s="22">
        <f t="shared" si="21"/>
        <v>2524.0953458013496</v>
      </c>
      <c r="P93" s="33">
        <f>SUM('Quadplex, Mortgage &amp; Rent'!$P$12:$P$15)-M93</f>
        <v>2655.0440056009265</v>
      </c>
      <c r="Q93" s="22">
        <f t="shared" si="22"/>
        <v>432365.59300994733</v>
      </c>
      <c r="R93" s="24">
        <f t="shared" si="23"/>
        <v>274831.59300994984</v>
      </c>
      <c r="S93" s="4">
        <f t="shared" si="24"/>
        <v>1</v>
      </c>
      <c r="T93" s="4">
        <f t="shared" si="25"/>
        <v>0</v>
      </c>
    </row>
    <row r="94" spans="2:20" ht="15.6" x14ac:dyDescent="0.3">
      <c r="B94" s="21">
        <f t="shared" si="14"/>
        <v>82</v>
      </c>
      <c r="C94" s="22">
        <f>'Quadplex, Mortgage &amp; Rent'!$D$7</f>
        <v>4930.9559943990735</v>
      </c>
      <c r="D94" s="22">
        <f t="shared" si="26"/>
        <v>738.58701585107326</v>
      </c>
      <c r="E94" s="22">
        <f t="shared" si="15"/>
        <v>4192.3689785480001</v>
      </c>
      <c r="F94" s="33">
        <f>SUM('Quadplex, Mortgage &amp; Rent'!$D$12:$D$15)-C94</f>
        <v>5586</v>
      </c>
      <c r="G94" s="22">
        <f t="shared" si="16"/>
        <v>124489.83569063667</v>
      </c>
      <c r="H94" s="24">
        <f t="shared" si="17"/>
        <v>214880.22723136048</v>
      </c>
      <c r="I94" s="4">
        <f t="shared" si="18"/>
        <v>1</v>
      </c>
      <c r="J94" s="4">
        <f t="shared" si="19"/>
        <v>0</v>
      </c>
      <c r="K94" s="3"/>
      <c r="L94" s="21">
        <f t="shared" si="20"/>
        <v>82</v>
      </c>
      <c r="M94" s="22">
        <f>'Quadplex, Mortgage &amp; Rent'!$D$7</f>
        <v>4930.9559943990735</v>
      </c>
      <c r="N94" s="22">
        <f t="shared" si="27"/>
        <v>2378.3710662155522</v>
      </c>
      <c r="O94" s="22">
        <f t="shared" si="21"/>
        <v>2552.5849281835212</v>
      </c>
      <c r="P94" s="33">
        <f>SUM('Quadplex, Mortgage &amp; Rent'!$P$12:$P$15)-M94</f>
        <v>2655.0440056009265</v>
      </c>
      <c r="Q94" s="22">
        <f t="shared" si="22"/>
        <v>427157.9640761629</v>
      </c>
      <c r="R94" s="24">
        <f t="shared" si="23"/>
        <v>277209.9640761654</v>
      </c>
      <c r="S94" s="4">
        <f t="shared" si="24"/>
        <v>1</v>
      </c>
      <c r="T94" s="4">
        <f t="shared" si="25"/>
        <v>0</v>
      </c>
    </row>
    <row r="95" spans="2:20" ht="15.6" x14ac:dyDescent="0.3">
      <c r="B95" s="21">
        <f t="shared" si="14"/>
        <v>83</v>
      </c>
      <c r="C95" s="22">
        <f>'Quadplex, Mortgage &amp; Rent'!$D$7</f>
        <v>4930.9559943990735</v>
      </c>
      <c r="D95" s="22">
        <f t="shared" si="26"/>
        <v>684.79783782824381</v>
      </c>
      <c r="E95" s="22">
        <f t="shared" si="15"/>
        <v>4246.1581565708293</v>
      </c>
      <c r="F95" s="33">
        <f>SUM('Quadplex, Mortgage &amp; Rent'!$D$12:$D$15)-C95</f>
        <v>5586</v>
      </c>
      <c r="G95" s="22">
        <f t="shared" si="16"/>
        <v>114657.67753406584</v>
      </c>
      <c r="H95" s="24">
        <f t="shared" si="17"/>
        <v>215565.02506918873</v>
      </c>
      <c r="I95" s="4">
        <f t="shared" si="18"/>
        <v>1</v>
      </c>
      <c r="J95" s="4">
        <f t="shared" si="19"/>
        <v>0</v>
      </c>
      <c r="K95" s="3"/>
      <c r="L95" s="21">
        <f t="shared" si="20"/>
        <v>83</v>
      </c>
      <c r="M95" s="22">
        <f>'Quadplex, Mortgage &amp; Rent'!$D$7</f>
        <v>4930.9559943990735</v>
      </c>
      <c r="N95" s="22">
        <f t="shared" si="27"/>
        <v>2349.7247673889592</v>
      </c>
      <c r="O95" s="22">
        <f t="shared" si="21"/>
        <v>2581.2312270101143</v>
      </c>
      <c r="P95" s="33">
        <f>SUM('Quadplex, Mortgage &amp; Rent'!$P$12:$P$15)-M95</f>
        <v>2655.0440056009265</v>
      </c>
      <c r="Q95" s="22">
        <f t="shared" si="22"/>
        <v>421921.68884355185</v>
      </c>
      <c r="R95" s="24">
        <f t="shared" si="23"/>
        <v>279559.68884355435</v>
      </c>
      <c r="S95" s="4">
        <f t="shared" si="24"/>
        <v>1</v>
      </c>
      <c r="T95" s="4">
        <f t="shared" si="25"/>
        <v>0</v>
      </c>
    </row>
    <row r="96" spans="2:20" ht="15.6" x14ac:dyDescent="0.3">
      <c r="B96" s="21">
        <f t="shared" si="14"/>
        <v>84</v>
      </c>
      <c r="C96" s="22">
        <f>'Quadplex, Mortgage &amp; Rent'!$D$7</f>
        <v>4930.9559943990735</v>
      </c>
      <c r="D96" s="22">
        <f t="shared" si="26"/>
        <v>630.71277450197374</v>
      </c>
      <c r="E96" s="22">
        <f t="shared" si="15"/>
        <v>4300.2432198971001</v>
      </c>
      <c r="F96" s="33">
        <f>SUM('Quadplex, Mortgage &amp; Rent'!$D$12:$D$15)-C96</f>
        <v>5586</v>
      </c>
      <c r="G96" s="22">
        <f t="shared" si="16"/>
        <v>104771.43431416873</v>
      </c>
      <c r="H96" s="24">
        <f t="shared" si="17"/>
        <v>216195.7378436907</v>
      </c>
      <c r="I96" s="4">
        <f t="shared" si="18"/>
        <v>1</v>
      </c>
      <c r="J96" s="4">
        <f t="shared" si="19"/>
        <v>0</v>
      </c>
      <c r="K96" s="3"/>
      <c r="L96" s="21">
        <f t="shared" si="20"/>
        <v>84</v>
      </c>
      <c r="M96" s="22">
        <f>'Quadplex, Mortgage &amp; Rent'!$D$7</f>
        <v>4930.9559943990735</v>
      </c>
      <c r="N96" s="22">
        <f t="shared" si="27"/>
        <v>2320.9208900469048</v>
      </c>
      <c r="O96" s="22">
        <f t="shared" si="21"/>
        <v>2610.0351043521687</v>
      </c>
      <c r="P96" s="33">
        <f>SUM('Quadplex, Mortgage &amp; Rent'!$P$12:$P$15)-M96</f>
        <v>2655.0440056009265</v>
      </c>
      <c r="Q96" s="22">
        <f t="shared" si="22"/>
        <v>416656.60973359877</v>
      </c>
      <c r="R96" s="24">
        <f t="shared" si="23"/>
        <v>281880.60973360128</v>
      </c>
      <c r="S96" s="4">
        <f t="shared" si="24"/>
        <v>1</v>
      </c>
      <c r="T96" s="4">
        <f t="shared" si="25"/>
        <v>0</v>
      </c>
    </row>
    <row r="97" spans="2:20" ht="15.6" x14ac:dyDescent="0.3">
      <c r="B97" s="21">
        <f t="shared" si="14"/>
        <v>85</v>
      </c>
      <c r="C97" s="22">
        <f>'Quadplex, Mortgage &amp; Rent'!$D$7</f>
        <v>4930.9559943990735</v>
      </c>
      <c r="D97" s="22">
        <f t="shared" si="26"/>
        <v>576.3301982565232</v>
      </c>
      <c r="E97" s="22">
        <f t="shared" si="15"/>
        <v>4354.6257961425499</v>
      </c>
      <c r="F97" s="33">
        <f>SUM('Quadplex, Mortgage &amp; Rent'!$D$12:$D$15)-C97</f>
        <v>5586</v>
      </c>
      <c r="G97" s="22">
        <f t="shared" si="16"/>
        <v>94830.808518026184</v>
      </c>
      <c r="H97" s="24">
        <f t="shared" si="17"/>
        <v>216772.06804194723</v>
      </c>
      <c r="I97" s="4">
        <f t="shared" si="18"/>
        <v>1</v>
      </c>
      <c r="J97" s="4">
        <f t="shared" si="19"/>
        <v>0</v>
      </c>
      <c r="K97" s="3"/>
      <c r="L97" s="21">
        <f t="shared" si="20"/>
        <v>85</v>
      </c>
      <c r="M97" s="22">
        <f>'Quadplex, Mortgage &amp; Rent'!$D$7</f>
        <v>4930.9559943990735</v>
      </c>
      <c r="N97" s="22">
        <f t="shared" si="27"/>
        <v>2291.9585673762381</v>
      </c>
      <c r="O97" s="22">
        <f t="shared" si="21"/>
        <v>2638.9974270228354</v>
      </c>
      <c r="P97" s="33">
        <f>SUM('Quadplex, Mortgage &amp; Rent'!$P$12:$P$15)-M97</f>
        <v>2655.0440056009265</v>
      </c>
      <c r="Q97" s="22">
        <f t="shared" si="22"/>
        <v>411362.56830097502</v>
      </c>
      <c r="R97" s="24">
        <f t="shared" si="23"/>
        <v>284172.56830097752</v>
      </c>
      <c r="S97" s="4">
        <f t="shared" si="24"/>
        <v>1</v>
      </c>
      <c r="T97" s="4">
        <f t="shared" si="25"/>
        <v>0</v>
      </c>
    </row>
    <row r="98" spans="2:20" ht="15.6" x14ac:dyDescent="0.3">
      <c r="B98" s="21">
        <f t="shared" si="14"/>
        <v>86</v>
      </c>
      <c r="C98" s="22">
        <f>'Quadplex, Mortgage &amp; Rent'!$D$7</f>
        <v>4930.9559943990735</v>
      </c>
      <c r="D98" s="22">
        <f t="shared" si="26"/>
        <v>521.64847252290906</v>
      </c>
      <c r="E98" s="22">
        <f t="shared" si="15"/>
        <v>4409.3075218761642</v>
      </c>
      <c r="F98" s="33">
        <f>SUM('Quadplex, Mortgage &amp; Rent'!$D$12:$D$15)-C98</f>
        <v>5586</v>
      </c>
      <c r="G98" s="22">
        <f t="shared" si="16"/>
        <v>84835.500996150018</v>
      </c>
      <c r="H98" s="24">
        <f t="shared" si="17"/>
        <v>217293.71651447014</v>
      </c>
      <c r="I98" s="4">
        <f t="shared" si="18"/>
        <v>1</v>
      </c>
      <c r="J98" s="4">
        <f t="shared" si="19"/>
        <v>0</v>
      </c>
      <c r="K98" s="3"/>
      <c r="L98" s="21">
        <f t="shared" si="20"/>
        <v>86</v>
      </c>
      <c r="M98" s="22">
        <f>'Quadplex, Mortgage &amp; Rent'!$D$7</f>
        <v>4930.9559943990735</v>
      </c>
      <c r="N98" s="22">
        <f t="shared" si="27"/>
        <v>2262.8369277956135</v>
      </c>
      <c r="O98" s="22">
        <f t="shared" si="21"/>
        <v>2668.1190666034599</v>
      </c>
      <c r="P98" s="33">
        <f>SUM('Quadplex, Mortgage &amp; Rent'!$P$12:$P$15)-M98</f>
        <v>2655.0440056009265</v>
      </c>
      <c r="Q98" s="22">
        <f t="shared" si="22"/>
        <v>406039.40522877063</v>
      </c>
      <c r="R98" s="24">
        <f t="shared" si="23"/>
        <v>286435.40522877313</v>
      </c>
      <c r="S98" s="4">
        <f t="shared" si="24"/>
        <v>1</v>
      </c>
      <c r="T98" s="4">
        <f t="shared" si="25"/>
        <v>0</v>
      </c>
    </row>
    <row r="99" spans="2:20" ht="15.6" x14ac:dyDescent="0.3">
      <c r="B99" s="21">
        <f t="shared" si="14"/>
        <v>87</v>
      </c>
      <c r="C99" s="22">
        <f>'Quadplex, Mortgage &amp; Rent'!$D$7</f>
        <v>4930.9559943990735</v>
      </c>
      <c r="D99" s="22">
        <f t="shared" si="26"/>
        <v>466.66595172965521</v>
      </c>
      <c r="E99" s="22">
        <f t="shared" si="15"/>
        <v>4464.2900426694187</v>
      </c>
      <c r="F99" s="33">
        <f>SUM('Quadplex, Mortgage &amp; Rent'!$D$12:$D$15)-C99</f>
        <v>5586</v>
      </c>
      <c r="G99" s="22">
        <f t="shared" si="16"/>
        <v>74785.210953480593</v>
      </c>
      <c r="H99" s="24">
        <f t="shared" si="17"/>
        <v>217760.38246619981</v>
      </c>
      <c r="I99" s="4">
        <f t="shared" si="18"/>
        <v>1</v>
      </c>
      <c r="J99" s="4">
        <f t="shared" si="19"/>
        <v>0</v>
      </c>
      <c r="K99" s="3"/>
      <c r="L99" s="21">
        <f t="shared" si="20"/>
        <v>87</v>
      </c>
      <c r="M99" s="22">
        <f>'Quadplex, Mortgage &amp; Rent'!$D$7</f>
        <v>4930.9559943990735</v>
      </c>
      <c r="N99" s="22">
        <f t="shared" si="27"/>
        <v>2233.5550949292624</v>
      </c>
      <c r="O99" s="22">
        <f t="shared" si="21"/>
        <v>2697.4008994698111</v>
      </c>
      <c r="P99" s="33">
        <f>SUM('Quadplex, Mortgage &amp; Rent'!$P$12:$P$15)-M99</f>
        <v>2655.0440056009265</v>
      </c>
      <c r="Q99" s="22">
        <f t="shared" si="22"/>
        <v>400686.96032369992</v>
      </c>
      <c r="R99" s="24">
        <f t="shared" si="23"/>
        <v>288668.96032370237</v>
      </c>
      <c r="S99" s="4">
        <f t="shared" si="24"/>
        <v>1</v>
      </c>
      <c r="T99" s="4">
        <f t="shared" si="25"/>
        <v>0</v>
      </c>
    </row>
    <row r="100" spans="2:20" ht="15.6" x14ac:dyDescent="0.3">
      <c r="B100" s="21">
        <f t="shared" si="14"/>
        <v>88</v>
      </c>
      <c r="C100" s="22">
        <f>'Quadplex, Mortgage &amp; Rent'!$D$7</f>
        <v>4930.9559943990735</v>
      </c>
      <c r="D100" s="22">
        <f t="shared" si="26"/>
        <v>411.38098125327116</v>
      </c>
      <c r="E100" s="22">
        <f t="shared" si="15"/>
        <v>4519.5750131458026</v>
      </c>
      <c r="F100" s="33">
        <f>SUM('Quadplex, Mortgage &amp; Rent'!$D$12:$D$15)-C100</f>
        <v>5586</v>
      </c>
      <c r="G100" s="22">
        <f t="shared" si="16"/>
        <v>64679.635940334789</v>
      </c>
      <c r="H100" s="24">
        <f t="shared" si="17"/>
        <v>218171.76344745309</v>
      </c>
      <c r="I100" s="4">
        <f t="shared" si="18"/>
        <v>1</v>
      </c>
      <c r="J100" s="4">
        <f t="shared" si="19"/>
        <v>0</v>
      </c>
      <c r="K100" s="3"/>
      <c r="L100" s="21">
        <f t="shared" si="20"/>
        <v>88</v>
      </c>
      <c r="M100" s="22">
        <f>'Quadplex, Mortgage &amp; Rent'!$D$7</f>
        <v>4930.9559943990735</v>
      </c>
      <c r="N100" s="22">
        <f t="shared" si="27"/>
        <v>2204.1121875806193</v>
      </c>
      <c r="O100" s="22">
        <f t="shared" si="21"/>
        <v>2726.8438068184541</v>
      </c>
      <c r="P100" s="33">
        <f>SUM('Quadplex, Mortgage &amp; Rent'!$P$12:$P$15)-M100</f>
        <v>2655.0440056009265</v>
      </c>
      <c r="Q100" s="22">
        <f t="shared" si="22"/>
        <v>395305.07251128054</v>
      </c>
      <c r="R100" s="24">
        <f t="shared" si="23"/>
        <v>290873.07251128298</v>
      </c>
      <c r="S100" s="4">
        <f t="shared" si="24"/>
        <v>1</v>
      </c>
      <c r="T100" s="4">
        <f t="shared" si="25"/>
        <v>0</v>
      </c>
    </row>
    <row r="101" spans="2:20" ht="15.6" x14ac:dyDescent="0.3">
      <c r="B101" s="21">
        <f t="shared" si="14"/>
        <v>89</v>
      </c>
      <c r="C101" s="22">
        <f>'Quadplex, Mortgage &amp; Rent'!$D$7</f>
        <v>4930.9559943990735</v>
      </c>
      <c r="D101" s="22">
        <f t="shared" si="26"/>
        <v>355.79189736845825</v>
      </c>
      <c r="E101" s="22">
        <f t="shared" si="15"/>
        <v>4575.1640970306153</v>
      </c>
      <c r="F101" s="33">
        <f>SUM('Quadplex, Mortgage &amp; Rent'!$D$12:$D$15)-C101</f>
        <v>5586</v>
      </c>
      <c r="G101" s="22">
        <f t="shared" si="16"/>
        <v>54518.471843304171</v>
      </c>
      <c r="H101" s="24">
        <f t="shared" si="17"/>
        <v>218527.55534482157</v>
      </c>
      <c r="I101" s="4">
        <f t="shared" si="18"/>
        <v>1</v>
      </c>
      <c r="J101" s="4">
        <f t="shared" si="19"/>
        <v>0</v>
      </c>
      <c r="K101" s="3"/>
      <c r="L101" s="21">
        <f t="shared" si="20"/>
        <v>89</v>
      </c>
      <c r="M101" s="22">
        <f>'Quadplex, Mortgage &amp; Rent'!$D$7</f>
        <v>4930.9559943990735</v>
      </c>
      <c r="N101" s="22">
        <f t="shared" si="27"/>
        <v>2174.5073197058023</v>
      </c>
      <c r="O101" s="22">
        <f t="shared" si="21"/>
        <v>2756.4486746932712</v>
      </c>
      <c r="P101" s="33">
        <f>SUM('Quadplex, Mortgage &amp; Rent'!$P$12:$P$15)-M101</f>
        <v>2655.0440056009265</v>
      </c>
      <c r="Q101" s="22">
        <f t="shared" si="22"/>
        <v>389893.57983098633</v>
      </c>
      <c r="R101" s="24">
        <f t="shared" si="23"/>
        <v>293047.57983098878</v>
      </c>
      <c r="S101" s="4">
        <f t="shared" si="24"/>
        <v>1</v>
      </c>
      <c r="T101" s="4">
        <f t="shared" si="25"/>
        <v>0</v>
      </c>
    </row>
    <row r="102" spans="2:20" ht="15.6" x14ac:dyDescent="0.3">
      <c r="B102" s="21">
        <f t="shared" si="14"/>
        <v>90</v>
      </c>
      <c r="C102" s="22">
        <f>'Quadplex, Mortgage &amp; Rent'!$D$7</f>
        <v>4930.9559943990735</v>
      </c>
      <c r="D102" s="22">
        <f t="shared" si="26"/>
        <v>299.89702719804234</v>
      </c>
      <c r="E102" s="22">
        <f t="shared" si="15"/>
        <v>4631.058967201031</v>
      </c>
      <c r="F102" s="33">
        <f>SUM('Quadplex, Mortgage &amp; Rent'!$D$12:$D$15)-C102</f>
        <v>5586</v>
      </c>
      <c r="G102" s="22">
        <f t="shared" si="16"/>
        <v>44301.412876103139</v>
      </c>
      <c r="H102" s="24">
        <f t="shared" si="17"/>
        <v>218827.45237201962</v>
      </c>
      <c r="I102" s="4">
        <f t="shared" si="18"/>
        <v>1</v>
      </c>
      <c r="J102" s="4">
        <f t="shared" si="19"/>
        <v>0</v>
      </c>
      <c r="K102" s="3"/>
      <c r="L102" s="21">
        <f t="shared" si="20"/>
        <v>90</v>
      </c>
      <c r="M102" s="22">
        <f>'Quadplex, Mortgage &amp; Rent'!$D$7</f>
        <v>4930.9559943990735</v>
      </c>
      <c r="N102" s="22">
        <f t="shared" si="27"/>
        <v>2144.7396003869508</v>
      </c>
      <c r="O102" s="22">
        <f t="shared" si="21"/>
        <v>2786.2163940121227</v>
      </c>
      <c r="P102" s="33">
        <f>SUM('Quadplex, Mortgage &amp; Rent'!$P$12:$P$15)-M102</f>
        <v>2655.0440056009265</v>
      </c>
      <c r="Q102" s="22">
        <f t="shared" si="22"/>
        <v>384452.31943137333</v>
      </c>
      <c r="R102" s="24">
        <f t="shared" si="23"/>
        <v>295192.31943137571</v>
      </c>
      <c r="S102" s="4">
        <f t="shared" si="24"/>
        <v>1</v>
      </c>
      <c r="T102" s="4">
        <f t="shared" si="25"/>
        <v>0</v>
      </c>
    </row>
    <row r="103" spans="2:20" ht="15.6" x14ac:dyDescent="0.3">
      <c r="B103" s="21">
        <f t="shared" si="14"/>
        <v>91</v>
      </c>
      <c r="C103" s="22">
        <f>'Quadplex, Mortgage &amp; Rent'!$D$7</f>
        <v>4930.9559943990735</v>
      </c>
      <c r="D103" s="22">
        <f t="shared" si="26"/>
        <v>243.69468866263068</v>
      </c>
      <c r="E103" s="22">
        <f t="shared" si="15"/>
        <v>4687.2613057364424</v>
      </c>
      <c r="F103" s="33">
        <f>SUM('Quadplex, Mortgage &amp; Rent'!$D$12:$D$15)-C103</f>
        <v>5586</v>
      </c>
      <c r="G103" s="22">
        <f t="shared" si="16"/>
        <v>34028.151570366696</v>
      </c>
      <c r="H103" s="24">
        <f t="shared" si="17"/>
        <v>219071.14706068224</v>
      </c>
      <c r="I103" s="4">
        <f t="shared" si="18"/>
        <v>1</v>
      </c>
      <c r="J103" s="4">
        <f t="shared" si="19"/>
        <v>0</v>
      </c>
      <c r="K103" s="3"/>
      <c r="L103" s="21">
        <f t="shared" si="20"/>
        <v>91</v>
      </c>
      <c r="M103" s="22">
        <f>'Quadplex, Mortgage &amp; Rent'!$D$7</f>
        <v>4930.9559943990735</v>
      </c>
      <c r="N103" s="22">
        <f t="shared" si="27"/>
        <v>2114.808133805413</v>
      </c>
      <c r="O103" s="22">
        <f t="shared" si="21"/>
        <v>2816.1478605936604</v>
      </c>
      <c r="P103" s="33">
        <f>SUM('Quadplex, Mortgage &amp; Rent'!$P$12:$P$15)-M103</f>
        <v>2655.0440056009265</v>
      </c>
      <c r="Q103" s="22">
        <f t="shared" si="22"/>
        <v>378981.12756517873</v>
      </c>
      <c r="R103" s="24">
        <f t="shared" si="23"/>
        <v>297307.12756518112</v>
      </c>
      <c r="S103" s="4">
        <f t="shared" si="24"/>
        <v>1</v>
      </c>
      <c r="T103" s="4">
        <f t="shared" si="25"/>
        <v>0</v>
      </c>
    </row>
    <row r="104" spans="2:20" ht="15.6" x14ac:dyDescent="0.3">
      <c r="B104" s="21">
        <f t="shared" si="14"/>
        <v>92</v>
      </c>
      <c r="C104" s="22">
        <f>'Quadplex, Mortgage &amp; Rent'!$D$7</f>
        <v>4930.9559943990735</v>
      </c>
      <c r="D104" s="22">
        <f t="shared" si="26"/>
        <v>187.18319042999212</v>
      </c>
      <c r="E104" s="22">
        <f t="shared" si="15"/>
        <v>4743.772803969081</v>
      </c>
      <c r="F104" s="33">
        <f>SUM('Quadplex, Mortgage &amp; Rent'!$D$12:$D$15)-C104</f>
        <v>5586</v>
      </c>
      <c r="G104" s="22">
        <f t="shared" si="16"/>
        <v>23698.378766397615</v>
      </c>
      <c r="H104" s="24">
        <f t="shared" si="17"/>
        <v>219258.33025111223</v>
      </c>
      <c r="I104" s="4">
        <f t="shared" si="18"/>
        <v>1</v>
      </c>
      <c r="J104" s="4">
        <f t="shared" si="19"/>
        <v>0</v>
      </c>
      <c r="K104" s="3"/>
      <c r="L104" s="21">
        <f t="shared" si="20"/>
        <v>92</v>
      </c>
      <c r="M104" s="22">
        <f>'Quadplex, Mortgage &amp; Rent'!$D$7</f>
        <v>4930.9559943990735</v>
      </c>
      <c r="N104" s="22">
        <f t="shared" si="27"/>
        <v>2084.7120192147872</v>
      </c>
      <c r="O104" s="22">
        <f t="shared" si="21"/>
        <v>2846.2439751842862</v>
      </c>
      <c r="P104" s="33">
        <f>SUM('Quadplex, Mortgage &amp; Rent'!$P$12:$P$15)-M104</f>
        <v>2655.0440056009265</v>
      </c>
      <c r="Q104" s="22">
        <f t="shared" si="22"/>
        <v>373479.83958439354</v>
      </c>
      <c r="R104" s="24">
        <f t="shared" si="23"/>
        <v>299391.83958439593</v>
      </c>
      <c r="S104" s="4">
        <f t="shared" si="24"/>
        <v>1</v>
      </c>
      <c r="T104" s="4">
        <f t="shared" si="25"/>
        <v>0</v>
      </c>
    </row>
    <row r="105" spans="2:20" ht="15.6" x14ac:dyDescent="0.3">
      <c r="B105" s="21">
        <f t="shared" si="14"/>
        <v>93</v>
      </c>
      <c r="C105" s="22">
        <f>'Quadplex, Mortgage &amp; Rent'!$D$7</f>
        <v>4930.9559943990735</v>
      </c>
      <c r="D105" s="22">
        <f t="shared" si="26"/>
        <v>130.36083186415888</v>
      </c>
      <c r="E105" s="22">
        <f t="shared" si="15"/>
        <v>4800.5951625349144</v>
      </c>
      <c r="F105" s="33">
        <f>SUM('Quadplex, Mortgage &amp; Rent'!$D$12:$D$15)-C105</f>
        <v>5586</v>
      </c>
      <c r="G105" s="22">
        <f t="shared" si="16"/>
        <v>13311.783603862699</v>
      </c>
      <c r="H105" s="24">
        <f t="shared" si="17"/>
        <v>219388.69108297638</v>
      </c>
      <c r="I105" s="4">
        <f t="shared" si="18"/>
        <v>1</v>
      </c>
      <c r="J105" s="4">
        <f t="shared" si="19"/>
        <v>0</v>
      </c>
      <c r="K105" s="3"/>
      <c r="L105" s="21">
        <f t="shared" si="20"/>
        <v>93</v>
      </c>
      <c r="M105" s="22">
        <f>'Quadplex, Mortgage &amp; Rent'!$D$7</f>
        <v>4930.9559943990735</v>
      </c>
      <c r="N105" s="22">
        <f t="shared" si="27"/>
        <v>2054.4503509138181</v>
      </c>
      <c r="O105" s="22">
        <f t="shared" si="21"/>
        <v>2876.5056434852554</v>
      </c>
      <c r="P105" s="33">
        <f>SUM('Quadplex, Mortgage &amp; Rent'!$P$12:$P$15)-M105</f>
        <v>2655.0440056009265</v>
      </c>
      <c r="Q105" s="22">
        <f t="shared" si="22"/>
        <v>367948.2899353074</v>
      </c>
      <c r="R105" s="24">
        <f t="shared" si="23"/>
        <v>301446.28993530973</v>
      </c>
      <c r="S105" s="4">
        <f t="shared" si="24"/>
        <v>1</v>
      </c>
      <c r="T105" s="4">
        <f t="shared" si="25"/>
        <v>0</v>
      </c>
    </row>
    <row r="106" spans="2:20" ht="15.6" x14ac:dyDescent="0.3">
      <c r="B106" s="21">
        <f t="shared" si="14"/>
        <v>94</v>
      </c>
      <c r="C106" s="22">
        <f>'Quadplex, Mortgage &amp; Rent'!$D$7</f>
        <v>4930.9559943990735</v>
      </c>
      <c r="D106" s="22">
        <f t="shared" si="26"/>
        <v>73.225902974248058</v>
      </c>
      <c r="E106" s="22">
        <f t="shared" si="15"/>
        <v>4857.7300914248253</v>
      </c>
      <c r="F106" s="33">
        <f>SUM('Quadplex, Mortgage &amp; Rent'!$D$12:$D$15)-C106</f>
        <v>5586</v>
      </c>
      <c r="G106" s="22">
        <f t="shared" si="16"/>
        <v>2868.053512437873</v>
      </c>
      <c r="H106" s="24">
        <f t="shared" si="17"/>
        <v>219461.91698595064</v>
      </c>
      <c r="I106" s="4">
        <f t="shared" si="18"/>
        <v>1</v>
      </c>
      <c r="J106" s="4">
        <f t="shared" si="19"/>
        <v>0</v>
      </c>
      <c r="K106" s="3"/>
      <c r="L106" s="21">
        <f t="shared" si="20"/>
        <v>94</v>
      </c>
      <c r="M106" s="22">
        <f>'Quadplex, Mortgage &amp; Rent'!$D$7</f>
        <v>4930.9559943990735</v>
      </c>
      <c r="N106" s="22">
        <f t="shared" si="27"/>
        <v>2024.0222182191367</v>
      </c>
      <c r="O106" s="22">
        <f t="shared" si="21"/>
        <v>2906.933776179937</v>
      </c>
      <c r="P106" s="33">
        <f>SUM('Quadplex, Mortgage &amp; Rent'!$P$12:$P$15)-M106</f>
        <v>2655.0440056009265</v>
      </c>
      <c r="Q106" s="22">
        <f t="shared" si="22"/>
        <v>362386.31215352658</v>
      </c>
      <c r="R106" s="24">
        <f t="shared" si="23"/>
        <v>303470.31215352885</v>
      </c>
      <c r="S106" s="4">
        <f t="shared" si="24"/>
        <v>1</v>
      </c>
      <c r="T106" s="4">
        <f t="shared" si="25"/>
        <v>0</v>
      </c>
    </row>
    <row r="107" spans="2:20" ht="15.6" x14ac:dyDescent="0.3">
      <c r="B107" s="21">
        <f t="shared" si="14"/>
        <v>95</v>
      </c>
      <c r="C107" s="22">
        <f>'Quadplex, Mortgage &amp; Rent'!$D$7</f>
        <v>4930.9559943990735</v>
      </c>
      <c r="D107" s="22">
        <f t="shared" si="26"/>
        <v>15.776684363002</v>
      </c>
      <c r="E107" s="22">
        <f t="shared" si="15"/>
        <v>2868.053512437873</v>
      </c>
      <c r="F107" s="33">
        <f>SUM('Quadplex, Mortgage &amp; Rent'!$D$12:$D$15)-C107</f>
        <v>5586</v>
      </c>
      <c r="G107" s="22">
        <f t="shared" si="16"/>
        <v>-5586</v>
      </c>
      <c r="H107" s="24">
        <f t="shared" si="17"/>
        <v>219477.69367031363</v>
      </c>
      <c r="I107" s="4">
        <f t="shared" si="18"/>
        <v>0</v>
      </c>
      <c r="J107" s="4">
        <f t="shared" si="19"/>
        <v>1</v>
      </c>
      <c r="K107" s="3"/>
      <c r="L107" s="21">
        <f t="shared" si="20"/>
        <v>95</v>
      </c>
      <c r="M107" s="22">
        <f>'Quadplex, Mortgage &amp; Rent'!$D$7</f>
        <v>4930.9559943990735</v>
      </c>
      <c r="N107" s="22">
        <f t="shared" si="27"/>
        <v>1993.4267054378577</v>
      </c>
      <c r="O107" s="22">
        <f t="shared" si="21"/>
        <v>2937.5292889612156</v>
      </c>
      <c r="P107" s="33">
        <f>SUM('Quadplex, Mortgage &amp; Rent'!$P$12:$P$15)-M107</f>
        <v>2655.0440056009265</v>
      </c>
      <c r="Q107" s="22">
        <f t="shared" si="22"/>
        <v>356793.73885896447</v>
      </c>
      <c r="R107" s="24">
        <f t="shared" si="23"/>
        <v>305463.73885896668</v>
      </c>
      <c r="S107" s="4">
        <f t="shared" si="24"/>
        <v>1</v>
      </c>
      <c r="T107" s="4">
        <f t="shared" si="25"/>
        <v>0</v>
      </c>
    </row>
    <row r="108" spans="2:20" ht="15.6" x14ac:dyDescent="0.3">
      <c r="B108" s="21">
        <f t="shared" si="14"/>
        <v>96</v>
      </c>
      <c r="C108" s="22">
        <f>'Quadplex, Mortgage &amp; Rent'!$D$7</f>
        <v>4930.9559943990735</v>
      </c>
      <c r="D108" s="22">
        <f t="shared" si="26"/>
        <v>-30.727654999999999</v>
      </c>
      <c r="E108" s="22">
        <f t="shared" si="15"/>
        <v>-5586</v>
      </c>
      <c r="F108" s="33">
        <f>SUM('Quadplex, Mortgage &amp; Rent'!$D$12:$D$15)-C108</f>
        <v>5586</v>
      </c>
      <c r="G108" s="22">
        <f t="shared" si="16"/>
        <v>-5586</v>
      </c>
      <c r="H108" s="24">
        <f t="shared" si="17"/>
        <v>219446.96601531364</v>
      </c>
      <c r="I108" s="4">
        <f t="shared" si="18"/>
        <v>0</v>
      </c>
      <c r="J108" s="4">
        <f t="shared" si="19"/>
        <v>0</v>
      </c>
      <c r="K108" s="3"/>
      <c r="L108" s="21">
        <f t="shared" si="20"/>
        <v>96</v>
      </c>
      <c r="M108" s="22">
        <f>'Quadplex, Mortgage &amp; Rent'!$D$7</f>
        <v>4930.9559943990735</v>
      </c>
      <c r="N108" s="22">
        <f t="shared" si="27"/>
        <v>1962.6628918400204</v>
      </c>
      <c r="O108" s="22">
        <f t="shared" si="21"/>
        <v>2968.2931025590533</v>
      </c>
      <c r="P108" s="33">
        <f>SUM('Quadplex, Mortgage &amp; Rent'!$P$12:$P$15)-M108</f>
        <v>2655.0440056009265</v>
      </c>
      <c r="Q108" s="22">
        <f t="shared" si="22"/>
        <v>351170.40175080451</v>
      </c>
      <c r="R108" s="24">
        <f t="shared" si="23"/>
        <v>307426.40175080672</v>
      </c>
      <c r="S108" s="4">
        <f t="shared" si="24"/>
        <v>1</v>
      </c>
      <c r="T108" s="4">
        <f t="shared" si="25"/>
        <v>0</v>
      </c>
    </row>
    <row r="109" spans="2:20" ht="15.6" x14ac:dyDescent="0.3">
      <c r="B109" s="21">
        <f t="shared" si="14"/>
        <v>97</v>
      </c>
      <c r="C109" s="22">
        <f>'Quadplex, Mortgage &amp; Rent'!$D$7</f>
        <v>4930.9559943990735</v>
      </c>
      <c r="D109" s="22">
        <f t="shared" si="26"/>
        <v>-30.727654999999999</v>
      </c>
      <c r="E109" s="22">
        <f t="shared" si="15"/>
        <v>-5586</v>
      </c>
      <c r="F109" s="33">
        <f>SUM('Quadplex, Mortgage &amp; Rent'!$D$12:$D$15)-C109</f>
        <v>5586</v>
      </c>
      <c r="G109" s="22">
        <f t="shared" si="16"/>
        <v>-5586</v>
      </c>
      <c r="H109" s="24">
        <f t="shared" si="17"/>
        <v>219416.23836031364</v>
      </c>
      <c r="I109" s="4">
        <f t="shared" si="18"/>
        <v>0</v>
      </c>
      <c r="J109" s="4">
        <f t="shared" si="19"/>
        <v>0</v>
      </c>
      <c r="K109" s="3"/>
      <c r="L109" s="21">
        <f t="shared" si="20"/>
        <v>97</v>
      </c>
      <c r="M109" s="22">
        <f>'Quadplex, Mortgage &amp; Rent'!$D$7</f>
        <v>4930.9559943990735</v>
      </c>
      <c r="N109" s="22">
        <f t="shared" si="27"/>
        <v>1931.7298516308838</v>
      </c>
      <c r="O109" s="22">
        <f t="shared" si="21"/>
        <v>2999.2261427681897</v>
      </c>
      <c r="P109" s="33">
        <f>SUM('Quadplex, Mortgage &amp; Rent'!$P$12:$P$15)-M109</f>
        <v>2655.0440056009265</v>
      </c>
      <c r="Q109" s="22">
        <f t="shared" si="22"/>
        <v>345516.13160243543</v>
      </c>
      <c r="R109" s="24">
        <f t="shared" si="23"/>
        <v>309358.13160243758</v>
      </c>
      <c r="S109" s="4">
        <f t="shared" si="24"/>
        <v>1</v>
      </c>
      <c r="T109" s="4">
        <f t="shared" si="25"/>
        <v>0</v>
      </c>
    </row>
    <row r="110" spans="2:20" ht="15.6" x14ac:dyDescent="0.3">
      <c r="B110" s="21">
        <f t="shared" si="14"/>
        <v>98</v>
      </c>
      <c r="C110" s="22">
        <f>'Quadplex, Mortgage &amp; Rent'!$D$7</f>
        <v>4930.9559943990735</v>
      </c>
      <c r="D110" s="22">
        <f t="shared" si="26"/>
        <v>-30.727654999999999</v>
      </c>
      <c r="E110" s="22">
        <f t="shared" si="15"/>
        <v>-5586</v>
      </c>
      <c r="F110" s="33">
        <f>SUM('Quadplex, Mortgage &amp; Rent'!$D$12:$D$15)-C110</f>
        <v>5586</v>
      </c>
      <c r="G110" s="22">
        <f t="shared" si="16"/>
        <v>-5586</v>
      </c>
      <c r="H110" s="24">
        <f t="shared" si="17"/>
        <v>219385.51070531365</v>
      </c>
      <c r="I110" s="4">
        <f t="shared" si="18"/>
        <v>0</v>
      </c>
      <c r="J110" s="4">
        <f t="shared" si="19"/>
        <v>0</v>
      </c>
      <c r="K110" s="3"/>
      <c r="L110" s="21">
        <f t="shared" si="20"/>
        <v>98</v>
      </c>
      <c r="M110" s="22">
        <f>'Quadplex, Mortgage &amp; Rent'!$D$7</f>
        <v>4930.9559943990735</v>
      </c>
      <c r="N110" s="22">
        <f t="shared" si="27"/>
        <v>1900.6266539230635</v>
      </c>
      <c r="O110" s="22">
        <f t="shared" si="21"/>
        <v>3030.3293404760097</v>
      </c>
      <c r="P110" s="33">
        <f>SUM('Quadplex, Mortgage &amp; Rent'!$P$12:$P$15)-M110</f>
        <v>2655.0440056009265</v>
      </c>
      <c r="Q110" s="22">
        <f t="shared" si="22"/>
        <v>339830.7582563585</v>
      </c>
      <c r="R110" s="24">
        <f t="shared" si="23"/>
        <v>311258.75825636066</v>
      </c>
      <c r="S110" s="4">
        <f t="shared" si="24"/>
        <v>1</v>
      </c>
      <c r="T110" s="4">
        <f t="shared" si="25"/>
        <v>0</v>
      </c>
    </row>
    <row r="111" spans="2:20" ht="15.6" x14ac:dyDescent="0.3">
      <c r="B111" s="21">
        <f t="shared" si="14"/>
        <v>99</v>
      </c>
      <c r="C111" s="22">
        <f>'Quadplex, Mortgage &amp; Rent'!$D$7</f>
        <v>4930.9559943990735</v>
      </c>
      <c r="D111" s="22">
        <f t="shared" si="26"/>
        <v>-30.727654999999999</v>
      </c>
      <c r="E111" s="22">
        <f t="shared" si="15"/>
        <v>-5586</v>
      </c>
      <c r="F111" s="33">
        <f>SUM('Quadplex, Mortgage &amp; Rent'!$D$12:$D$15)-C111</f>
        <v>5586</v>
      </c>
      <c r="G111" s="22">
        <f t="shared" si="16"/>
        <v>-5586</v>
      </c>
      <c r="H111" s="24">
        <f t="shared" si="17"/>
        <v>219354.78305031365</v>
      </c>
      <c r="I111" s="4">
        <f t="shared" si="18"/>
        <v>0</v>
      </c>
      <c r="J111" s="4">
        <f t="shared" si="19"/>
        <v>0</v>
      </c>
      <c r="K111" s="3"/>
      <c r="L111" s="21">
        <f t="shared" si="20"/>
        <v>99</v>
      </c>
      <c r="M111" s="22">
        <f>'Quadplex, Mortgage &amp; Rent'!$D$7</f>
        <v>4930.9559943990735</v>
      </c>
      <c r="N111" s="22">
        <f t="shared" si="27"/>
        <v>1869.3523627085187</v>
      </c>
      <c r="O111" s="22">
        <f t="shared" si="21"/>
        <v>3061.6036316905547</v>
      </c>
      <c r="P111" s="33">
        <f>SUM('Quadplex, Mortgage &amp; Rent'!$P$12:$P$15)-M111</f>
        <v>2655.0440056009265</v>
      </c>
      <c r="Q111" s="22">
        <f t="shared" si="22"/>
        <v>334114.11061906704</v>
      </c>
      <c r="R111" s="24">
        <f t="shared" si="23"/>
        <v>313128.11061906919</v>
      </c>
      <c r="S111" s="4">
        <f t="shared" si="24"/>
        <v>1</v>
      </c>
      <c r="T111" s="4">
        <f t="shared" si="25"/>
        <v>0</v>
      </c>
    </row>
    <row r="112" spans="2:20" ht="15.6" x14ac:dyDescent="0.3">
      <c r="B112" s="21">
        <f t="shared" si="14"/>
        <v>100</v>
      </c>
      <c r="C112" s="22">
        <f>'Quadplex, Mortgage &amp; Rent'!$D$7</f>
        <v>4930.9559943990735</v>
      </c>
      <c r="D112" s="22">
        <f t="shared" si="26"/>
        <v>-30.727654999999999</v>
      </c>
      <c r="E112" s="22">
        <f t="shared" si="15"/>
        <v>-5586</v>
      </c>
      <c r="F112" s="33">
        <f>SUM('Quadplex, Mortgage &amp; Rent'!$D$12:$D$15)-C112</f>
        <v>5586</v>
      </c>
      <c r="G112" s="22">
        <f t="shared" si="16"/>
        <v>-5586</v>
      </c>
      <c r="H112" s="24">
        <f t="shared" si="17"/>
        <v>219324.05539531366</v>
      </c>
      <c r="I112" s="4">
        <f t="shared" si="18"/>
        <v>0</v>
      </c>
      <c r="J112" s="4">
        <f t="shared" si="19"/>
        <v>0</v>
      </c>
      <c r="K112" s="3"/>
      <c r="L112" s="21">
        <f t="shared" si="20"/>
        <v>100</v>
      </c>
      <c r="M112" s="22">
        <f>'Quadplex, Mortgage &amp; Rent'!$D$7</f>
        <v>4930.9559943990735</v>
      </c>
      <c r="N112" s="22">
        <f t="shared" si="27"/>
        <v>1837.9060368303844</v>
      </c>
      <c r="O112" s="22">
        <f t="shared" si="21"/>
        <v>3093.049957568689</v>
      </c>
      <c r="P112" s="33">
        <f>SUM('Quadplex, Mortgage &amp; Rent'!$P$12:$P$15)-M112</f>
        <v>2655.0440056009265</v>
      </c>
      <c r="Q112" s="22">
        <f t="shared" si="22"/>
        <v>328366.01665589743</v>
      </c>
      <c r="R112" s="24">
        <f t="shared" si="23"/>
        <v>314966.01665589958</v>
      </c>
      <c r="S112" s="4">
        <f t="shared" si="24"/>
        <v>1</v>
      </c>
      <c r="T112" s="4">
        <f t="shared" si="25"/>
        <v>0</v>
      </c>
    </row>
    <row r="113" spans="2:20" ht="15.6" x14ac:dyDescent="0.3">
      <c r="B113" s="21">
        <f t="shared" si="14"/>
        <v>101</v>
      </c>
      <c r="C113" s="22">
        <f>'Quadplex, Mortgage &amp; Rent'!$D$7</f>
        <v>4930.9559943990735</v>
      </c>
      <c r="D113" s="22">
        <f t="shared" si="26"/>
        <v>-30.727654999999999</v>
      </c>
      <c r="E113" s="22">
        <f t="shared" si="15"/>
        <v>-5586</v>
      </c>
      <c r="F113" s="33">
        <f>SUM('Quadplex, Mortgage &amp; Rent'!$D$12:$D$15)-C113</f>
        <v>5586</v>
      </c>
      <c r="G113" s="22">
        <f t="shared" si="16"/>
        <v>-5586</v>
      </c>
      <c r="H113" s="24">
        <f t="shared" si="17"/>
        <v>219293.32774031366</v>
      </c>
      <c r="I113" s="4">
        <f t="shared" si="18"/>
        <v>0</v>
      </c>
      <c r="J113" s="4">
        <f t="shared" si="19"/>
        <v>0</v>
      </c>
      <c r="K113" s="3"/>
      <c r="L113" s="21">
        <f t="shared" si="20"/>
        <v>101</v>
      </c>
      <c r="M113" s="22">
        <f>'Quadplex, Mortgage &amp; Rent'!$D$7</f>
        <v>4930.9559943990735</v>
      </c>
      <c r="N113" s="22">
        <f t="shared" si="27"/>
        <v>1806.286729954649</v>
      </c>
      <c r="O113" s="22">
        <f t="shared" si="21"/>
        <v>3124.6692644444247</v>
      </c>
      <c r="P113" s="33">
        <f>SUM('Quadplex, Mortgage &amp; Rent'!$P$12:$P$15)-M113</f>
        <v>2655.0440056009265</v>
      </c>
      <c r="Q113" s="22">
        <f t="shared" si="22"/>
        <v>322586.30338585208</v>
      </c>
      <c r="R113" s="24">
        <f t="shared" si="23"/>
        <v>316772.30338585423</v>
      </c>
      <c r="S113" s="4">
        <f t="shared" si="24"/>
        <v>1</v>
      </c>
      <c r="T113" s="4">
        <f t="shared" si="25"/>
        <v>0</v>
      </c>
    </row>
    <row r="114" spans="2:20" ht="15.6" x14ac:dyDescent="0.3">
      <c r="B114" s="21">
        <f t="shared" si="14"/>
        <v>102</v>
      </c>
      <c r="C114" s="22">
        <f>'Quadplex, Mortgage &amp; Rent'!$D$7</f>
        <v>4930.9559943990735</v>
      </c>
      <c r="D114" s="22">
        <f t="shared" si="26"/>
        <v>-30.727654999999999</v>
      </c>
      <c r="E114" s="22">
        <f t="shared" si="15"/>
        <v>-5586</v>
      </c>
      <c r="F114" s="33">
        <f>SUM('Quadplex, Mortgage &amp; Rent'!$D$12:$D$15)-C114</f>
        <v>5586</v>
      </c>
      <c r="G114" s="22">
        <f t="shared" si="16"/>
        <v>-5586</v>
      </c>
      <c r="H114" s="24">
        <f t="shared" si="17"/>
        <v>219262.60008531366</v>
      </c>
      <c r="I114" s="4">
        <f t="shared" si="18"/>
        <v>0</v>
      </c>
      <c r="J114" s="4">
        <f t="shared" si="19"/>
        <v>0</v>
      </c>
      <c r="K114" s="3"/>
      <c r="L114" s="21">
        <f t="shared" si="20"/>
        <v>102</v>
      </c>
      <c r="M114" s="22">
        <f>'Quadplex, Mortgage &amp; Rent'!$D$7</f>
        <v>4930.9559943990735</v>
      </c>
      <c r="N114" s="22">
        <f t="shared" si="27"/>
        <v>1774.4934905416746</v>
      </c>
      <c r="O114" s="22">
        <f t="shared" si="21"/>
        <v>3156.4625038573986</v>
      </c>
      <c r="P114" s="33">
        <f>SUM('Quadplex, Mortgage &amp; Rent'!$P$12:$P$15)-M114</f>
        <v>2655.0440056009265</v>
      </c>
      <c r="Q114" s="22">
        <f t="shared" si="22"/>
        <v>316774.79687639378</v>
      </c>
      <c r="R114" s="24">
        <f t="shared" si="23"/>
        <v>318546.79687639594</v>
      </c>
      <c r="S114" s="4">
        <f t="shared" si="24"/>
        <v>1</v>
      </c>
      <c r="T114" s="4">
        <f t="shared" si="25"/>
        <v>0</v>
      </c>
    </row>
    <row r="115" spans="2:20" ht="15.6" x14ac:dyDescent="0.3">
      <c r="B115" s="21">
        <f t="shared" si="14"/>
        <v>103</v>
      </c>
      <c r="C115" s="22">
        <f>'Quadplex, Mortgage &amp; Rent'!$D$7</f>
        <v>4930.9559943990735</v>
      </c>
      <c r="D115" s="22">
        <f t="shared" si="26"/>
        <v>-30.727654999999999</v>
      </c>
      <c r="E115" s="22">
        <f t="shared" si="15"/>
        <v>-5586</v>
      </c>
      <c r="F115" s="33">
        <f>SUM('Quadplex, Mortgage &amp; Rent'!$D$12:$D$15)-C115</f>
        <v>5586</v>
      </c>
      <c r="G115" s="22">
        <f t="shared" si="16"/>
        <v>-5586</v>
      </c>
      <c r="H115" s="24">
        <f t="shared" si="17"/>
        <v>219231.87243031367</v>
      </c>
      <c r="I115" s="4">
        <f t="shared" si="18"/>
        <v>0</v>
      </c>
      <c r="J115" s="4">
        <f t="shared" si="19"/>
        <v>0</v>
      </c>
      <c r="K115" s="3"/>
      <c r="L115" s="21">
        <f t="shared" si="20"/>
        <v>103</v>
      </c>
      <c r="M115" s="22">
        <f>'Quadplex, Mortgage &amp; Rent'!$D$7</f>
        <v>4930.9559943990735</v>
      </c>
      <c r="N115" s="22">
        <f t="shared" si="27"/>
        <v>1742.5253618175627</v>
      </c>
      <c r="O115" s="22">
        <f t="shared" si="21"/>
        <v>3188.4306325815105</v>
      </c>
      <c r="P115" s="33">
        <f>SUM('Quadplex, Mortgage &amp; Rent'!$P$12:$P$15)-M115</f>
        <v>2655.0440056009265</v>
      </c>
      <c r="Q115" s="22">
        <f t="shared" si="22"/>
        <v>310931.32223821135</v>
      </c>
      <c r="R115" s="24">
        <f t="shared" si="23"/>
        <v>320289.3222382135</v>
      </c>
      <c r="S115" s="4">
        <f t="shared" si="24"/>
        <v>1</v>
      </c>
      <c r="T115" s="4">
        <f t="shared" si="25"/>
        <v>0</v>
      </c>
    </row>
    <row r="116" spans="2:20" ht="15.6" x14ac:dyDescent="0.3">
      <c r="B116" s="21">
        <f t="shared" si="14"/>
        <v>104</v>
      </c>
      <c r="C116" s="22">
        <f>'Quadplex, Mortgage &amp; Rent'!$D$7</f>
        <v>4930.9559943990735</v>
      </c>
      <c r="D116" s="22">
        <f t="shared" si="26"/>
        <v>-30.727654999999999</v>
      </c>
      <c r="E116" s="22">
        <f t="shared" si="15"/>
        <v>-5586</v>
      </c>
      <c r="F116" s="33">
        <f>SUM('Quadplex, Mortgage &amp; Rent'!$D$12:$D$15)-C116</f>
        <v>5586</v>
      </c>
      <c r="G116" s="22">
        <f t="shared" si="16"/>
        <v>-5586</v>
      </c>
      <c r="H116" s="24">
        <f t="shared" si="17"/>
        <v>219201.14477531367</v>
      </c>
      <c r="I116" s="4">
        <f t="shared" si="18"/>
        <v>0</v>
      </c>
      <c r="J116" s="4">
        <f t="shared" si="19"/>
        <v>0</v>
      </c>
      <c r="K116" s="3"/>
      <c r="L116" s="21">
        <f t="shared" si="20"/>
        <v>104</v>
      </c>
      <c r="M116" s="22">
        <f>'Quadplex, Mortgage &amp; Rent'!$D$7</f>
        <v>4930.9559943990735</v>
      </c>
      <c r="N116" s="22">
        <f t="shared" si="27"/>
        <v>1710.3813817453608</v>
      </c>
      <c r="O116" s="22">
        <f t="shared" si="21"/>
        <v>3220.5746126537124</v>
      </c>
      <c r="P116" s="33">
        <f>SUM('Quadplex, Mortgage &amp; Rent'!$P$12:$P$15)-M116</f>
        <v>2655.0440056009265</v>
      </c>
      <c r="Q116" s="22">
        <f t="shared" si="22"/>
        <v>305055.70361995674</v>
      </c>
      <c r="R116" s="24">
        <f t="shared" si="23"/>
        <v>321999.70361995883</v>
      </c>
      <c r="S116" s="4">
        <f t="shared" si="24"/>
        <v>1</v>
      </c>
      <c r="T116" s="4">
        <f t="shared" si="25"/>
        <v>0</v>
      </c>
    </row>
    <row r="117" spans="2:20" ht="15.6" x14ac:dyDescent="0.3">
      <c r="B117" s="21">
        <f t="shared" si="14"/>
        <v>105</v>
      </c>
      <c r="C117" s="22">
        <f>'Quadplex, Mortgage &amp; Rent'!$D$7</f>
        <v>4930.9559943990735</v>
      </c>
      <c r="D117" s="22">
        <f t="shared" si="26"/>
        <v>-30.727654999999999</v>
      </c>
      <c r="E117" s="22">
        <f t="shared" si="15"/>
        <v>-5586</v>
      </c>
      <c r="F117" s="33">
        <f>SUM('Quadplex, Mortgage &amp; Rent'!$D$12:$D$15)-C117</f>
        <v>5586</v>
      </c>
      <c r="G117" s="22">
        <f t="shared" si="16"/>
        <v>-5586</v>
      </c>
      <c r="H117" s="24">
        <f t="shared" si="17"/>
        <v>219170.41712031368</v>
      </c>
      <c r="I117" s="4">
        <f t="shared" si="18"/>
        <v>0</v>
      </c>
      <c r="J117" s="4">
        <f t="shared" si="19"/>
        <v>0</v>
      </c>
      <c r="K117" s="3"/>
      <c r="L117" s="21">
        <f t="shared" si="20"/>
        <v>105</v>
      </c>
      <c r="M117" s="22">
        <f>'Quadplex, Mortgage &amp; Rent'!$D$7</f>
        <v>4930.9559943990735</v>
      </c>
      <c r="N117" s="22">
        <f t="shared" si="27"/>
        <v>1678.0605829961121</v>
      </c>
      <c r="O117" s="22">
        <f t="shared" si="21"/>
        <v>3252.8954114029611</v>
      </c>
      <c r="P117" s="33">
        <f>SUM('Quadplex, Mortgage &amp; Rent'!$P$12:$P$15)-M117</f>
        <v>2655.0440056009265</v>
      </c>
      <c r="Q117" s="22">
        <f t="shared" si="22"/>
        <v>299147.76420295285</v>
      </c>
      <c r="R117" s="24">
        <f t="shared" si="23"/>
        <v>323677.76420295495</v>
      </c>
      <c r="S117" s="4">
        <f t="shared" si="24"/>
        <v>1</v>
      </c>
      <c r="T117" s="4">
        <f t="shared" si="25"/>
        <v>0</v>
      </c>
    </row>
    <row r="118" spans="2:20" ht="15.6" x14ac:dyDescent="0.3">
      <c r="B118" s="21">
        <f t="shared" si="14"/>
        <v>106</v>
      </c>
      <c r="C118" s="22">
        <f>'Quadplex, Mortgage &amp; Rent'!$D$7</f>
        <v>4930.9559943990735</v>
      </c>
      <c r="D118" s="22">
        <f t="shared" si="26"/>
        <v>-30.727654999999999</v>
      </c>
      <c r="E118" s="22">
        <f t="shared" si="15"/>
        <v>-5586</v>
      </c>
      <c r="F118" s="33">
        <f>SUM('Quadplex, Mortgage &amp; Rent'!$D$12:$D$15)-C118</f>
        <v>5586</v>
      </c>
      <c r="G118" s="22">
        <f t="shared" si="16"/>
        <v>-5586</v>
      </c>
      <c r="H118" s="24">
        <f t="shared" si="17"/>
        <v>219139.68946531368</v>
      </c>
      <c r="I118" s="4">
        <f t="shared" si="18"/>
        <v>0</v>
      </c>
      <c r="J118" s="4">
        <f t="shared" si="19"/>
        <v>0</v>
      </c>
      <c r="K118" s="3"/>
      <c r="L118" s="21">
        <f t="shared" si="20"/>
        <v>106</v>
      </c>
      <c r="M118" s="22">
        <f>'Quadplex, Mortgage &amp; Rent'!$D$7</f>
        <v>4930.9559943990735</v>
      </c>
      <c r="N118" s="22">
        <f t="shared" si="27"/>
        <v>1645.561992919743</v>
      </c>
      <c r="O118" s="22">
        <f t="shared" si="21"/>
        <v>3285.3940014793307</v>
      </c>
      <c r="P118" s="33">
        <f>SUM('Quadplex, Mortgage &amp; Rent'!$P$12:$P$15)-M118</f>
        <v>2655.0440056009265</v>
      </c>
      <c r="Q118" s="22">
        <f t="shared" si="22"/>
        <v>293207.32619587262</v>
      </c>
      <c r="R118" s="24">
        <f t="shared" si="23"/>
        <v>325323.32619587472</v>
      </c>
      <c r="S118" s="4">
        <f t="shared" si="24"/>
        <v>1</v>
      </c>
      <c r="T118" s="4">
        <f t="shared" si="25"/>
        <v>0</v>
      </c>
    </row>
    <row r="119" spans="2:20" ht="15.6" x14ac:dyDescent="0.3">
      <c r="B119" s="21">
        <f t="shared" si="14"/>
        <v>107</v>
      </c>
      <c r="C119" s="22">
        <f>'Quadplex, Mortgage &amp; Rent'!$D$7</f>
        <v>4930.9559943990735</v>
      </c>
      <c r="D119" s="22">
        <f t="shared" si="26"/>
        <v>-30.727654999999999</v>
      </c>
      <c r="E119" s="22">
        <f t="shared" si="15"/>
        <v>-5586</v>
      </c>
      <c r="F119" s="33">
        <f>SUM('Quadplex, Mortgage &amp; Rent'!$D$12:$D$15)-C119</f>
        <v>5586</v>
      </c>
      <c r="G119" s="22">
        <f t="shared" si="16"/>
        <v>-5586</v>
      </c>
      <c r="H119" s="24">
        <f t="shared" si="17"/>
        <v>219108.96181031369</v>
      </c>
      <c r="I119" s="4">
        <f t="shared" si="18"/>
        <v>0</v>
      </c>
      <c r="J119" s="4">
        <f t="shared" si="19"/>
        <v>0</v>
      </c>
      <c r="K119" s="3"/>
      <c r="L119" s="21">
        <f t="shared" si="20"/>
        <v>107</v>
      </c>
      <c r="M119" s="22">
        <f>'Quadplex, Mortgage &amp; Rent'!$D$7</f>
        <v>4930.9559943990735</v>
      </c>
      <c r="N119" s="22">
        <f t="shared" si="27"/>
        <v>1612.8846335157959</v>
      </c>
      <c r="O119" s="22">
        <f t="shared" si="21"/>
        <v>3318.0713608832775</v>
      </c>
      <c r="P119" s="33">
        <f>SUM('Quadplex, Mortgage &amp; Rent'!$P$12:$P$15)-M119</f>
        <v>2655.0440056009265</v>
      </c>
      <c r="Q119" s="22">
        <f t="shared" si="22"/>
        <v>287234.21082938841</v>
      </c>
      <c r="R119" s="24">
        <f t="shared" si="23"/>
        <v>326936.2108293905</v>
      </c>
      <c r="S119" s="4">
        <f t="shared" si="24"/>
        <v>1</v>
      </c>
      <c r="T119" s="4">
        <f t="shared" si="25"/>
        <v>0</v>
      </c>
    </row>
    <row r="120" spans="2:20" ht="15.6" x14ac:dyDescent="0.3">
      <c r="B120" s="21">
        <f t="shared" si="14"/>
        <v>108</v>
      </c>
      <c r="C120" s="22">
        <f>'Quadplex, Mortgage &amp; Rent'!$D$7</f>
        <v>4930.9559943990735</v>
      </c>
      <c r="D120" s="22">
        <f t="shared" si="26"/>
        <v>-30.727654999999999</v>
      </c>
      <c r="E120" s="22">
        <f t="shared" si="15"/>
        <v>-5586</v>
      </c>
      <c r="F120" s="33">
        <f>SUM('Quadplex, Mortgage &amp; Rent'!$D$12:$D$15)-C120</f>
        <v>5586</v>
      </c>
      <c r="G120" s="22">
        <f t="shared" si="16"/>
        <v>-5586</v>
      </c>
      <c r="H120" s="24">
        <f t="shared" si="17"/>
        <v>219078.23415531369</v>
      </c>
      <c r="I120" s="4">
        <f t="shared" si="18"/>
        <v>0</v>
      </c>
      <c r="J120" s="4">
        <f t="shared" si="19"/>
        <v>0</v>
      </c>
      <c r="K120" s="3"/>
      <c r="L120" s="21">
        <f t="shared" si="20"/>
        <v>108</v>
      </c>
      <c r="M120" s="22">
        <f>'Quadplex, Mortgage &amp; Rent'!$D$7</f>
        <v>4930.9559943990735</v>
      </c>
      <c r="N120" s="22">
        <f t="shared" si="27"/>
        <v>1580.0275214039941</v>
      </c>
      <c r="O120" s="22">
        <f t="shared" si="21"/>
        <v>3350.9284729950796</v>
      </c>
      <c r="P120" s="33">
        <f>SUM('Quadplex, Mortgage &amp; Rent'!$P$12:$P$15)-M120</f>
        <v>2655.0440056009265</v>
      </c>
      <c r="Q120" s="22">
        <f t="shared" si="22"/>
        <v>281228.23835079244</v>
      </c>
      <c r="R120" s="24">
        <f t="shared" si="23"/>
        <v>328516.23835079448</v>
      </c>
      <c r="S120" s="4">
        <f t="shared" si="24"/>
        <v>1</v>
      </c>
      <c r="T120" s="4">
        <f t="shared" si="25"/>
        <v>0</v>
      </c>
    </row>
    <row r="121" spans="2:20" ht="15.6" x14ac:dyDescent="0.3">
      <c r="B121" s="21">
        <f t="shared" si="14"/>
        <v>109</v>
      </c>
      <c r="C121" s="22">
        <f>'Quadplex, Mortgage &amp; Rent'!$D$7</f>
        <v>4930.9559943990735</v>
      </c>
      <c r="D121" s="22">
        <f t="shared" si="26"/>
        <v>-30.727654999999999</v>
      </c>
      <c r="E121" s="22">
        <f t="shared" si="15"/>
        <v>-5586</v>
      </c>
      <c r="F121" s="33">
        <f>SUM('Quadplex, Mortgage &amp; Rent'!$D$12:$D$15)-C121</f>
        <v>5586</v>
      </c>
      <c r="G121" s="22">
        <f t="shared" si="16"/>
        <v>-5586</v>
      </c>
      <c r="H121" s="24">
        <f t="shared" si="17"/>
        <v>219047.5065003137</v>
      </c>
      <c r="I121" s="4">
        <f t="shared" si="18"/>
        <v>0</v>
      </c>
      <c r="J121" s="4">
        <f t="shared" si="19"/>
        <v>0</v>
      </c>
      <c r="K121" s="3"/>
      <c r="L121" s="21">
        <f t="shared" si="20"/>
        <v>109</v>
      </c>
      <c r="M121" s="22">
        <f>'Quadplex, Mortgage &amp; Rent'!$D$7</f>
        <v>4930.9559943990735</v>
      </c>
      <c r="N121" s="22">
        <f t="shared" si="27"/>
        <v>1546.9896677946508</v>
      </c>
      <c r="O121" s="22">
        <f t="shared" si="21"/>
        <v>3383.9663266044226</v>
      </c>
      <c r="P121" s="33">
        <f>SUM('Quadplex, Mortgage &amp; Rent'!$P$12:$P$15)-M121</f>
        <v>2655.0440056009265</v>
      </c>
      <c r="Q121" s="22">
        <f t="shared" si="22"/>
        <v>275189.22801858711</v>
      </c>
      <c r="R121" s="24">
        <f t="shared" si="23"/>
        <v>330063.22801858914</v>
      </c>
      <c r="S121" s="4">
        <f t="shared" si="24"/>
        <v>1</v>
      </c>
      <c r="T121" s="4">
        <f t="shared" si="25"/>
        <v>0</v>
      </c>
    </row>
    <row r="122" spans="2:20" ht="15.6" x14ac:dyDescent="0.3">
      <c r="B122" s="21">
        <f t="shared" si="14"/>
        <v>110</v>
      </c>
      <c r="C122" s="22">
        <f>'Quadplex, Mortgage &amp; Rent'!$D$7</f>
        <v>4930.9559943990735</v>
      </c>
      <c r="D122" s="22">
        <f t="shared" si="26"/>
        <v>-30.727654999999999</v>
      </c>
      <c r="E122" s="22">
        <f t="shared" si="15"/>
        <v>-5586</v>
      </c>
      <c r="F122" s="33">
        <f>SUM('Quadplex, Mortgage &amp; Rent'!$D$12:$D$15)-C122</f>
        <v>5586</v>
      </c>
      <c r="G122" s="22">
        <f t="shared" si="16"/>
        <v>-5586</v>
      </c>
      <c r="H122" s="24">
        <f t="shared" si="17"/>
        <v>219016.7788453137</v>
      </c>
      <c r="I122" s="4">
        <f t="shared" si="18"/>
        <v>0</v>
      </c>
      <c r="J122" s="4">
        <f t="shared" si="19"/>
        <v>0</v>
      </c>
      <c r="K122" s="3"/>
      <c r="L122" s="21">
        <f t="shared" si="20"/>
        <v>110</v>
      </c>
      <c r="M122" s="22">
        <f>'Quadplex, Mortgage &amp; Rent'!$D$7</f>
        <v>4930.9559943990735</v>
      </c>
      <c r="N122" s="22">
        <f t="shared" si="27"/>
        <v>1513.7700784589113</v>
      </c>
      <c r="O122" s="22">
        <f t="shared" si="21"/>
        <v>3417.185915940162</v>
      </c>
      <c r="P122" s="33">
        <f>SUM('Quadplex, Mortgage &amp; Rent'!$P$12:$P$15)-M122</f>
        <v>2655.0440056009265</v>
      </c>
      <c r="Q122" s="22">
        <f t="shared" si="22"/>
        <v>269116.99809704605</v>
      </c>
      <c r="R122" s="24">
        <f t="shared" si="23"/>
        <v>331576.99809704808</v>
      </c>
      <c r="S122" s="4">
        <f t="shared" si="24"/>
        <v>1</v>
      </c>
      <c r="T122" s="4">
        <f t="shared" si="25"/>
        <v>0</v>
      </c>
    </row>
    <row r="123" spans="2:20" ht="15.6" x14ac:dyDescent="0.3">
      <c r="B123" s="21">
        <f t="shared" si="14"/>
        <v>111</v>
      </c>
      <c r="C123" s="22">
        <f>'Quadplex, Mortgage &amp; Rent'!$D$7</f>
        <v>4930.9559943990735</v>
      </c>
      <c r="D123" s="22">
        <f t="shared" si="26"/>
        <v>-30.727654999999999</v>
      </c>
      <c r="E123" s="22">
        <f t="shared" si="15"/>
        <v>-5586</v>
      </c>
      <c r="F123" s="33">
        <f>SUM('Quadplex, Mortgage &amp; Rent'!$D$12:$D$15)-C123</f>
        <v>5586</v>
      </c>
      <c r="G123" s="22">
        <f t="shared" si="16"/>
        <v>-5586</v>
      </c>
      <c r="H123" s="24">
        <f t="shared" si="17"/>
        <v>218986.05119031371</v>
      </c>
      <c r="I123" s="4">
        <f t="shared" si="18"/>
        <v>0</v>
      </c>
      <c r="J123" s="4">
        <f t="shared" si="19"/>
        <v>0</v>
      </c>
      <c r="K123" s="3"/>
      <c r="L123" s="21">
        <f t="shared" si="20"/>
        <v>111</v>
      </c>
      <c r="M123" s="22">
        <f>'Quadplex, Mortgage &amp; Rent'!$D$7</f>
        <v>4930.9559943990735</v>
      </c>
      <c r="N123" s="22">
        <f t="shared" si="27"/>
        <v>1480.3677536988341</v>
      </c>
      <c r="O123" s="22">
        <f t="shared" si="21"/>
        <v>3450.5882407002391</v>
      </c>
      <c r="P123" s="33">
        <f>SUM('Quadplex, Mortgage &amp; Rent'!$P$12:$P$15)-M123</f>
        <v>2655.0440056009265</v>
      </c>
      <c r="Q123" s="22">
        <f t="shared" si="22"/>
        <v>263011.36585074489</v>
      </c>
      <c r="R123" s="24">
        <f t="shared" si="23"/>
        <v>333057.36585074692</v>
      </c>
      <c r="S123" s="4">
        <f t="shared" si="24"/>
        <v>1</v>
      </c>
      <c r="T123" s="4">
        <f t="shared" si="25"/>
        <v>0</v>
      </c>
    </row>
    <row r="124" spans="2:20" ht="15.6" x14ac:dyDescent="0.3">
      <c r="B124" s="21">
        <f t="shared" si="14"/>
        <v>112</v>
      </c>
      <c r="C124" s="22">
        <f>'Quadplex, Mortgage &amp; Rent'!$D$7</f>
        <v>4930.9559943990735</v>
      </c>
      <c r="D124" s="22">
        <f t="shared" si="26"/>
        <v>-30.727654999999999</v>
      </c>
      <c r="E124" s="22">
        <f t="shared" si="15"/>
        <v>-5586</v>
      </c>
      <c r="F124" s="33">
        <f>SUM('Quadplex, Mortgage &amp; Rent'!$D$12:$D$15)-C124</f>
        <v>5586</v>
      </c>
      <c r="G124" s="22">
        <f t="shared" si="16"/>
        <v>-5586</v>
      </c>
      <c r="H124" s="24">
        <f t="shared" si="17"/>
        <v>218955.32353531371</v>
      </c>
      <c r="I124" s="4">
        <f t="shared" si="18"/>
        <v>0</v>
      </c>
      <c r="J124" s="4">
        <f t="shared" si="19"/>
        <v>0</v>
      </c>
      <c r="K124" s="3"/>
      <c r="L124" s="21">
        <f t="shared" si="20"/>
        <v>112</v>
      </c>
      <c r="M124" s="22">
        <f>'Quadplex, Mortgage &amp; Rent'!$D$7</f>
        <v>4930.9559943990735</v>
      </c>
      <c r="N124" s="22">
        <f t="shared" si="27"/>
        <v>1446.7816883173057</v>
      </c>
      <c r="O124" s="22">
        <f t="shared" si="21"/>
        <v>3484.174306081768</v>
      </c>
      <c r="P124" s="33">
        <f>SUM('Quadplex, Mortgage &amp; Rent'!$P$12:$P$15)-M124</f>
        <v>2655.0440056009265</v>
      </c>
      <c r="Q124" s="22">
        <f t="shared" si="22"/>
        <v>256872.14753906216</v>
      </c>
      <c r="R124" s="24">
        <f t="shared" si="23"/>
        <v>334504.14753906423</v>
      </c>
      <c r="S124" s="4">
        <f t="shared" si="24"/>
        <v>1</v>
      </c>
      <c r="T124" s="4">
        <f t="shared" si="25"/>
        <v>0</v>
      </c>
    </row>
    <row r="125" spans="2:20" ht="15.6" x14ac:dyDescent="0.3">
      <c r="B125" s="21">
        <f t="shared" si="14"/>
        <v>113</v>
      </c>
      <c r="C125" s="22">
        <f>'Quadplex, Mortgage &amp; Rent'!$D$7</f>
        <v>4930.9559943990735</v>
      </c>
      <c r="D125" s="22">
        <f t="shared" si="26"/>
        <v>-30.727654999999999</v>
      </c>
      <c r="E125" s="22">
        <f t="shared" si="15"/>
        <v>-5586</v>
      </c>
      <c r="F125" s="33">
        <f>SUM('Quadplex, Mortgage &amp; Rent'!$D$12:$D$15)-C125</f>
        <v>5586</v>
      </c>
      <c r="G125" s="22">
        <f t="shared" si="16"/>
        <v>-5586</v>
      </c>
      <c r="H125" s="24">
        <f t="shared" si="17"/>
        <v>218924.59588031372</v>
      </c>
      <c r="I125" s="4">
        <f t="shared" si="18"/>
        <v>0</v>
      </c>
      <c r="J125" s="4">
        <f t="shared" si="19"/>
        <v>0</v>
      </c>
      <c r="K125" s="3"/>
      <c r="L125" s="21">
        <f t="shared" si="20"/>
        <v>113</v>
      </c>
      <c r="M125" s="22">
        <f>'Quadplex, Mortgage &amp; Rent'!$D$7</f>
        <v>4930.9559943990735</v>
      </c>
      <c r="N125" s="22">
        <f t="shared" si="27"/>
        <v>1413.0108715877911</v>
      </c>
      <c r="O125" s="22">
        <f t="shared" si="21"/>
        <v>3517.9451228112821</v>
      </c>
      <c r="P125" s="33">
        <f>SUM('Quadplex, Mortgage &amp; Rent'!$P$12:$P$15)-M125</f>
        <v>2655.0440056009265</v>
      </c>
      <c r="Q125" s="22">
        <f t="shared" si="22"/>
        <v>250699.15841064995</v>
      </c>
      <c r="R125" s="24">
        <f t="shared" si="23"/>
        <v>335917.15841065202</v>
      </c>
      <c r="S125" s="4">
        <f t="shared" si="24"/>
        <v>1</v>
      </c>
      <c r="T125" s="4">
        <f t="shared" si="25"/>
        <v>0</v>
      </c>
    </row>
    <row r="126" spans="2:20" ht="15.6" x14ac:dyDescent="0.3">
      <c r="B126" s="21">
        <f t="shared" si="14"/>
        <v>114</v>
      </c>
      <c r="C126" s="22">
        <f>'Quadplex, Mortgage &amp; Rent'!$D$7</f>
        <v>4930.9559943990735</v>
      </c>
      <c r="D126" s="22">
        <f t="shared" si="26"/>
        <v>-30.727654999999999</v>
      </c>
      <c r="E126" s="22">
        <f t="shared" si="15"/>
        <v>-5586</v>
      </c>
      <c r="F126" s="33">
        <f>SUM('Quadplex, Mortgage &amp; Rent'!$D$12:$D$15)-C126</f>
        <v>5586</v>
      </c>
      <c r="G126" s="22">
        <f t="shared" si="16"/>
        <v>-5586</v>
      </c>
      <c r="H126" s="24">
        <f t="shared" si="17"/>
        <v>218893.86822531372</v>
      </c>
      <c r="I126" s="4">
        <f t="shared" si="18"/>
        <v>0</v>
      </c>
      <c r="J126" s="4">
        <f t="shared" si="19"/>
        <v>0</v>
      </c>
      <c r="K126" s="3"/>
      <c r="L126" s="21">
        <f t="shared" si="20"/>
        <v>114</v>
      </c>
      <c r="M126" s="22">
        <f>'Quadplex, Mortgage &amp; Rent'!$D$7</f>
        <v>4930.9559943990735</v>
      </c>
      <c r="N126" s="22">
        <f t="shared" si="27"/>
        <v>1379.0542872239168</v>
      </c>
      <c r="O126" s="22">
        <f t="shared" si="21"/>
        <v>3551.9017071751568</v>
      </c>
      <c r="P126" s="33">
        <f>SUM('Quadplex, Mortgage &amp; Rent'!$P$12:$P$15)-M126</f>
        <v>2655.0440056009265</v>
      </c>
      <c r="Q126" s="22">
        <f t="shared" si="22"/>
        <v>244492.21269787385</v>
      </c>
      <c r="R126" s="24">
        <f t="shared" si="23"/>
        <v>337296.21269787592</v>
      </c>
      <c r="S126" s="4">
        <f t="shared" si="24"/>
        <v>1</v>
      </c>
      <c r="T126" s="4">
        <f t="shared" si="25"/>
        <v>0</v>
      </c>
    </row>
    <row r="127" spans="2:20" ht="15.6" x14ac:dyDescent="0.3">
      <c r="B127" s="21">
        <f t="shared" si="14"/>
        <v>115</v>
      </c>
      <c r="C127" s="22">
        <f>'Quadplex, Mortgage &amp; Rent'!$D$7</f>
        <v>4930.9559943990735</v>
      </c>
      <c r="D127" s="22">
        <f t="shared" si="26"/>
        <v>-30.727654999999999</v>
      </c>
      <c r="E127" s="22">
        <f t="shared" si="15"/>
        <v>-5586</v>
      </c>
      <c r="F127" s="33">
        <f>SUM('Quadplex, Mortgage &amp; Rent'!$D$12:$D$15)-C127</f>
        <v>5586</v>
      </c>
      <c r="G127" s="22">
        <f t="shared" si="16"/>
        <v>-5586</v>
      </c>
      <c r="H127" s="24">
        <f t="shared" si="17"/>
        <v>218863.14057031373</v>
      </c>
      <c r="I127" s="4">
        <f t="shared" si="18"/>
        <v>0</v>
      </c>
      <c r="J127" s="4">
        <f t="shared" si="19"/>
        <v>0</v>
      </c>
      <c r="K127" s="3"/>
      <c r="L127" s="21">
        <f t="shared" si="20"/>
        <v>115</v>
      </c>
      <c r="M127" s="22">
        <f>'Quadplex, Mortgage &amp; Rent'!$D$7</f>
        <v>4930.9559943990735</v>
      </c>
      <c r="N127" s="22">
        <f t="shared" si="27"/>
        <v>1344.9109133488878</v>
      </c>
      <c r="O127" s="22">
        <f t="shared" si="21"/>
        <v>3586.0450810501857</v>
      </c>
      <c r="P127" s="33">
        <f>SUM('Quadplex, Mortgage &amp; Rent'!$P$12:$P$15)-M127</f>
        <v>2655.0440056009265</v>
      </c>
      <c r="Q127" s="22">
        <f t="shared" si="22"/>
        <v>238251.12361122272</v>
      </c>
      <c r="R127" s="24">
        <f t="shared" si="23"/>
        <v>338641.12361122482</v>
      </c>
      <c r="S127" s="4">
        <f t="shared" si="24"/>
        <v>1</v>
      </c>
      <c r="T127" s="4">
        <f t="shared" si="25"/>
        <v>0</v>
      </c>
    </row>
    <row r="128" spans="2:20" ht="15.6" x14ac:dyDescent="0.3">
      <c r="B128" s="21">
        <f t="shared" si="14"/>
        <v>116</v>
      </c>
      <c r="C128" s="22">
        <f>'Quadplex, Mortgage &amp; Rent'!$D$7</f>
        <v>4930.9559943990735</v>
      </c>
      <c r="D128" s="22">
        <f t="shared" si="26"/>
        <v>-30.727654999999999</v>
      </c>
      <c r="E128" s="22">
        <f t="shared" si="15"/>
        <v>-5586</v>
      </c>
      <c r="F128" s="33">
        <f>SUM('Quadplex, Mortgage &amp; Rent'!$D$12:$D$15)-C128</f>
        <v>5586</v>
      </c>
      <c r="G128" s="22">
        <f t="shared" si="16"/>
        <v>-5586</v>
      </c>
      <c r="H128" s="24">
        <f t="shared" si="17"/>
        <v>218832.41291531373</v>
      </c>
      <c r="I128" s="4">
        <f t="shared" si="18"/>
        <v>0</v>
      </c>
      <c r="J128" s="4">
        <f t="shared" si="19"/>
        <v>0</v>
      </c>
      <c r="K128" s="3"/>
      <c r="L128" s="21">
        <f t="shared" si="20"/>
        <v>116</v>
      </c>
      <c r="M128" s="22">
        <f>'Quadplex, Mortgage &amp; Rent'!$D$7</f>
        <v>4930.9559943990735</v>
      </c>
      <c r="N128" s="22">
        <f t="shared" si="27"/>
        <v>1310.5797224647342</v>
      </c>
      <c r="O128" s="22">
        <f t="shared" si="21"/>
        <v>3620.3762719343395</v>
      </c>
      <c r="P128" s="33">
        <f>SUM('Quadplex, Mortgage &amp; Rent'!$P$12:$P$15)-M128</f>
        <v>2655.0440056009265</v>
      </c>
      <c r="Q128" s="22">
        <f t="shared" si="22"/>
        <v>231975.70333368744</v>
      </c>
      <c r="R128" s="24">
        <f t="shared" si="23"/>
        <v>339951.70333368954</v>
      </c>
      <c r="S128" s="4">
        <f t="shared" si="24"/>
        <v>1</v>
      </c>
      <c r="T128" s="4">
        <f t="shared" si="25"/>
        <v>0</v>
      </c>
    </row>
    <row r="129" spans="2:20" ht="15.6" x14ac:dyDescent="0.3">
      <c r="B129" s="21">
        <f t="shared" si="14"/>
        <v>117</v>
      </c>
      <c r="C129" s="22">
        <f>'Quadplex, Mortgage &amp; Rent'!$D$7</f>
        <v>4930.9559943990735</v>
      </c>
      <c r="D129" s="22">
        <f t="shared" si="26"/>
        <v>-30.727654999999999</v>
      </c>
      <c r="E129" s="22">
        <f t="shared" si="15"/>
        <v>-5586</v>
      </c>
      <c r="F129" s="33">
        <f>SUM('Quadplex, Mortgage &amp; Rent'!$D$12:$D$15)-C129</f>
        <v>5586</v>
      </c>
      <c r="G129" s="22">
        <f t="shared" si="16"/>
        <v>-5586</v>
      </c>
      <c r="H129" s="24">
        <f t="shared" si="17"/>
        <v>218801.68526031374</v>
      </c>
      <c r="I129" s="4">
        <f t="shared" si="18"/>
        <v>0</v>
      </c>
      <c r="J129" s="4">
        <f t="shared" si="19"/>
        <v>0</v>
      </c>
      <c r="K129" s="3"/>
      <c r="L129" s="21">
        <f t="shared" si="20"/>
        <v>117</v>
      </c>
      <c r="M129" s="22">
        <f>'Quadplex, Mortgage &amp; Rent'!$D$7</f>
        <v>4930.9559943990735</v>
      </c>
      <c r="N129" s="22">
        <f t="shared" si="27"/>
        <v>1276.0596814213923</v>
      </c>
      <c r="O129" s="22">
        <f t="shared" si="21"/>
        <v>3654.8963129776812</v>
      </c>
      <c r="P129" s="33">
        <f>SUM('Quadplex, Mortgage &amp; Rent'!$P$12:$P$15)-M129</f>
        <v>2655.0440056009265</v>
      </c>
      <c r="Q129" s="22">
        <f t="shared" si="22"/>
        <v>225665.76301510882</v>
      </c>
      <c r="R129" s="24">
        <f t="shared" si="23"/>
        <v>341227.76301511092</v>
      </c>
      <c r="S129" s="4">
        <f t="shared" si="24"/>
        <v>1</v>
      </c>
      <c r="T129" s="4">
        <f t="shared" si="25"/>
        <v>0</v>
      </c>
    </row>
    <row r="130" spans="2:20" ht="15.6" x14ac:dyDescent="0.3">
      <c r="B130" s="21">
        <f t="shared" si="14"/>
        <v>118</v>
      </c>
      <c r="C130" s="22">
        <f>'Quadplex, Mortgage &amp; Rent'!$D$7</f>
        <v>4930.9559943990735</v>
      </c>
      <c r="D130" s="22">
        <f t="shared" si="26"/>
        <v>-30.727654999999999</v>
      </c>
      <c r="E130" s="22">
        <f t="shared" si="15"/>
        <v>-5586</v>
      </c>
      <c r="F130" s="33">
        <f>SUM('Quadplex, Mortgage &amp; Rent'!$D$12:$D$15)-C130</f>
        <v>5586</v>
      </c>
      <c r="G130" s="22">
        <f t="shared" si="16"/>
        <v>-5586</v>
      </c>
      <c r="H130" s="24">
        <f t="shared" si="17"/>
        <v>218770.95760531374</v>
      </c>
      <c r="I130" s="4">
        <f t="shared" si="18"/>
        <v>0</v>
      </c>
      <c r="J130" s="4">
        <f t="shared" si="19"/>
        <v>0</v>
      </c>
      <c r="K130" s="3"/>
      <c r="L130" s="21">
        <f t="shared" si="20"/>
        <v>118</v>
      </c>
      <c r="M130" s="22">
        <f>'Quadplex, Mortgage &amp; Rent'!$D$7</f>
        <v>4930.9559943990735</v>
      </c>
      <c r="N130" s="22">
        <f t="shared" si="27"/>
        <v>1241.3497513856112</v>
      </c>
      <c r="O130" s="22">
        <f t="shared" si="21"/>
        <v>3689.6062430134625</v>
      </c>
      <c r="P130" s="33">
        <f>SUM('Quadplex, Mortgage &amp; Rent'!$P$12:$P$15)-M130</f>
        <v>2655.0440056009265</v>
      </c>
      <c r="Q130" s="22">
        <f t="shared" si="22"/>
        <v>219321.11276649442</v>
      </c>
      <c r="R130" s="24">
        <f t="shared" si="23"/>
        <v>342469.11276649655</v>
      </c>
      <c r="S130" s="4">
        <f t="shared" si="24"/>
        <v>1</v>
      </c>
      <c r="T130" s="4">
        <f t="shared" si="25"/>
        <v>0</v>
      </c>
    </row>
    <row r="131" spans="2:20" ht="15.6" x14ac:dyDescent="0.3">
      <c r="B131" s="21">
        <f t="shared" si="14"/>
        <v>119</v>
      </c>
      <c r="C131" s="22">
        <f>'Quadplex, Mortgage &amp; Rent'!$D$7</f>
        <v>4930.9559943990735</v>
      </c>
      <c r="D131" s="22">
        <f t="shared" si="26"/>
        <v>-30.727654999999999</v>
      </c>
      <c r="E131" s="22">
        <f t="shared" si="15"/>
        <v>-5586</v>
      </c>
      <c r="F131" s="33">
        <f>SUM('Quadplex, Mortgage &amp; Rent'!$D$12:$D$15)-C131</f>
        <v>5586</v>
      </c>
      <c r="G131" s="22">
        <f t="shared" si="16"/>
        <v>-5586</v>
      </c>
      <c r="H131" s="24">
        <f t="shared" si="17"/>
        <v>218740.22995031375</v>
      </c>
      <c r="I131" s="4">
        <f t="shared" si="18"/>
        <v>0</v>
      </c>
      <c r="J131" s="4">
        <f t="shared" si="19"/>
        <v>0</v>
      </c>
      <c r="K131" s="3"/>
      <c r="L131" s="21">
        <f t="shared" si="20"/>
        <v>119</v>
      </c>
      <c r="M131" s="22">
        <f>'Quadplex, Mortgage &amp; Rent'!$D$7</f>
        <v>4930.9559943990735</v>
      </c>
      <c r="N131" s="22">
        <f t="shared" si="27"/>
        <v>1206.4488878096913</v>
      </c>
      <c r="O131" s="22">
        <f t="shared" si="21"/>
        <v>3724.5071065893821</v>
      </c>
      <c r="P131" s="33">
        <f>SUM('Quadplex, Mortgage &amp; Rent'!$P$12:$P$15)-M131</f>
        <v>2655.0440056009265</v>
      </c>
      <c r="Q131" s="22">
        <f t="shared" si="22"/>
        <v>212941.5616543041</v>
      </c>
      <c r="R131" s="24">
        <f t="shared" si="23"/>
        <v>343675.56165430625</v>
      </c>
      <c r="S131" s="4">
        <f t="shared" si="24"/>
        <v>1</v>
      </c>
      <c r="T131" s="4">
        <f t="shared" si="25"/>
        <v>0</v>
      </c>
    </row>
    <row r="132" spans="2:20" ht="15.6" x14ac:dyDescent="0.3">
      <c r="B132" s="21">
        <f t="shared" si="14"/>
        <v>120</v>
      </c>
      <c r="C132" s="22">
        <f>'Quadplex, Mortgage &amp; Rent'!$D$7</f>
        <v>4930.9559943990735</v>
      </c>
      <c r="D132" s="22">
        <f t="shared" si="26"/>
        <v>-30.727654999999999</v>
      </c>
      <c r="E132" s="22">
        <f t="shared" si="15"/>
        <v>-5586</v>
      </c>
      <c r="F132" s="33">
        <f>SUM('Quadplex, Mortgage &amp; Rent'!$D$12:$D$15)-C132</f>
        <v>5586</v>
      </c>
      <c r="G132" s="22">
        <f t="shared" si="16"/>
        <v>-5586</v>
      </c>
      <c r="H132" s="24">
        <f t="shared" si="17"/>
        <v>218709.50229531375</v>
      </c>
      <c r="I132" s="4">
        <f t="shared" si="18"/>
        <v>0</v>
      </c>
      <c r="J132" s="4">
        <f t="shared" si="19"/>
        <v>0</v>
      </c>
      <c r="K132" s="3"/>
      <c r="L132" s="21">
        <f t="shared" si="20"/>
        <v>120</v>
      </c>
      <c r="M132" s="22">
        <f>'Quadplex, Mortgage &amp; Rent'!$D$7</f>
        <v>4930.9559943990735</v>
      </c>
      <c r="N132" s="22">
        <f t="shared" si="27"/>
        <v>1171.3560404000511</v>
      </c>
      <c r="O132" s="22">
        <f t="shared" si="21"/>
        <v>3759.5999539990225</v>
      </c>
      <c r="P132" s="33">
        <f>SUM('Quadplex, Mortgage &amp; Rent'!$P$12:$P$15)-M132</f>
        <v>2655.0440056009265</v>
      </c>
      <c r="Q132" s="22">
        <f t="shared" si="22"/>
        <v>206526.91769470414</v>
      </c>
      <c r="R132" s="24">
        <f t="shared" si="23"/>
        <v>344846.9176947063</v>
      </c>
      <c r="S132" s="4">
        <f t="shared" si="24"/>
        <v>1</v>
      </c>
      <c r="T132" s="4">
        <f t="shared" si="25"/>
        <v>0</v>
      </c>
    </row>
    <row r="133" spans="2:20" ht="15.6" x14ac:dyDescent="0.3">
      <c r="B133" s="21">
        <f t="shared" si="14"/>
        <v>121</v>
      </c>
      <c r="C133" s="22">
        <f>'Quadplex, Mortgage &amp; Rent'!$D$7</f>
        <v>4930.9559943990735</v>
      </c>
      <c r="D133" s="22">
        <f t="shared" si="26"/>
        <v>-30.727654999999999</v>
      </c>
      <c r="E133" s="22">
        <f t="shared" si="15"/>
        <v>-5586</v>
      </c>
      <c r="F133" s="33">
        <f>SUM('Quadplex, Mortgage &amp; Rent'!$D$12:$D$15)-C133</f>
        <v>5586</v>
      </c>
      <c r="G133" s="22">
        <f t="shared" si="16"/>
        <v>-5586</v>
      </c>
      <c r="H133" s="24">
        <f t="shared" si="17"/>
        <v>218678.77464031376</v>
      </c>
      <c r="I133" s="4">
        <f t="shared" si="18"/>
        <v>0</v>
      </c>
      <c r="J133" s="4">
        <f t="shared" si="19"/>
        <v>0</v>
      </c>
      <c r="K133" s="3"/>
      <c r="L133" s="21">
        <f t="shared" si="20"/>
        <v>121</v>
      </c>
      <c r="M133" s="22">
        <f>'Quadplex, Mortgage &amp; Rent'!$D$7</f>
        <v>4930.9559943990735</v>
      </c>
      <c r="N133" s="22">
        <f t="shared" si="27"/>
        <v>1136.0701530856184</v>
      </c>
      <c r="O133" s="22">
        <f t="shared" si="21"/>
        <v>3794.8858413134549</v>
      </c>
      <c r="P133" s="33">
        <f>SUM('Quadplex, Mortgage &amp; Rent'!$P$12:$P$15)-M133</f>
        <v>2655.0440056009265</v>
      </c>
      <c r="Q133" s="22">
        <f t="shared" si="22"/>
        <v>200076.98784778974</v>
      </c>
      <c r="R133" s="24">
        <f t="shared" si="23"/>
        <v>345982.98784779193</v>
      </c>
      <c r="S133" s="4">
        <f t="shared" si="24"/>
        <v>1</v>
      </c>
      <c r="T133" s="4">
        <f t="shared" si="25"/>
        <v>0</v>
      </c>
    </row>
    <row r="134" spans="2:20" ht="15.6" x14ac:dyDescent="0.3">
      <c r="B134" s="21">
        <f t="shared" si="14"/>
        <v>122</v>
      </c>
      <c r="C134" s="22">
        <f>'Quadplex, Mortgage &amp; Rent'!$D$7</f>
        <v>4930.9559943990735</v>
      </c>
      <c r="D134" s="22">
        <f t="shared" si="26"/>
        <v>-30.727654999999999</v>
      </c>
      <c r="E134" s="22">
        <f t="shared" si="15"/>
        <v>-5586</v>
      </c>
      <c r="F134" s="33">
        <f>SUM('Quadplex, Mortgage &amp; Rent'!$D$12:$D$15)-C134</f>
        <v>5586</v>
      </c>
      <c r="G134" s="22">
        <f t="shared" si="16"/>
        <v>-5586</v>
      </c>
      <c r="H134" s="24">
        <f t="shared" si="17"/>
        <v>218648.04698531376</v>
      </c>
      <c r="I134" s="4">
        <f t="shared" si="18"/>
        <v>0</v>
      </c>
      <c r="J134" s="4">
        <f t="shared" si="19"/>
        <v>0</v>
      </c>
      <c r="K134" s="3"/>
      <c r="L134" s="21">
        <f t="shared" si="20"/>
        <v>122</v>
      </c>
      <c r="M134" s="22">
        <f>'Quadplex, Mortgage &amp; Rent'!$D$7</f>
        <v>4930.9559943990735</v>
      </c>
      <c r="N134" s="22">
        <f t="shared" si="27"/>
        <v>1100.5901639860501</v>
      </c>
      <c r="O134" s="22">
        <f t="shared" si="21"/>
        <v>3830.3658304130231</v>
      </c>
      <c r="P134" s="33">
        <f>SUM('Quadplex, Mortgage &amp; Rent'!$P$12:$P$15)-M134</f>
        <v>2655.0440056009265</v>
      </c>
      <c r="Q134" s="22">
        <f t="shared" si="22"/>
        <v>193591.57801177577</v>
      </c>
      <c r="R134" s="24">
        <f t="shared" si="23"/>
        <v>347083.57801177795</v>
      </c>
      <c r="S134" s="4">
        <f t="shared" si="24"/>
        <v>1</v>
      </c>
      <c r="T134" s="4">
        <f t="shared" si="25"/>
        <v>0</v>
      </c>
    </row>
    <row r="135" spans="2:20" ht="15.6" x14ac:dyDescent="0.3">
      <c r="B135" s="21">
        <f t="shared" si="14"/>
        <v>123</v>
      </c>
      <c r="C135" s="22">
        <f>'Quadplex, Mortgage &amp; Rent'!$D$7</f>
        <v>4930.9559943990735</v>
      </c>
      <c r="D135" s="22">
        <f t="shared" si="26"/>
        <v>-30.727654999999999</v>
      </c>
      <c r="E135" s="22">
        <f t="shared" si="15"/>
        <v>-5586</v>
      </c>
      <c r="F135" s="33">
        <f>SUM('Quadplex, Mortgage &amp; Rent'!$D$12:$D$15)-C135</f>
        <v>5586</v>
      </c>
      <c r="G135" s="22">
        <f t="shared" si="16"/>
        <v>-5586</v>
      </c>
      <c r="H135" s="24">
        <f t="shared" si="17"/>
        <v>218617.31933031377</v>
      </c>
      <c r="I135" s="4">
        <f t="shared" si="18"/>
        <v>0</v>
      </c>
      <c r="J135" s="4">
        <f t="shared" si="19"/>
        <v>0</v>
      </c>
      <c r="K135" s="3"/>
      <c r="L135" s="21">
        <f t="shared" si="20"/>
        <v>123</v>
      </c>
      <c r="M135" s="22">
        <f>'Quadplex, Mortgage &amp; Rent'!$D$7</f>
        <v>4930.9559943990735</v>
      </c>
      <c r="N135" s="22">
        <f t="shared" si="27"/>
        <v>1064.9150053797764</v>
      </c>
      <c r="O135" s="22">
        <f t="shared" si="21"/>
        <v>3866.0409890192968</v>
      </c>
      <c r="P135" s="33">
        <f>SUM('Quadplex, Mortgage &amp; Rent'!$P$12:$P$15)-M135</f>
        <v>2655.0440056009265</v>
      </c>
      <c r="Q135" s="22">
        <f t="shared" si="22"/>
        <v>187070.49301715553</v>
      </c>
      <c r="R135" s="24">
        <f t="shared" si="23"/>
        <v>348148.49301715771</v>
      </c>
      <c r="S135" s="4">
        <f t="shared" si="24"/>
        <v>1</v>
      </c>
      <c r="T135" s="4">
        <f t="shared" si="25"/>
        <v>0</v>
      </c>
    </row>
    <row r="136" spans="2:20" ht="15.6" x14ac:dyDescent="0.3">
      <c r="B136" s="21">
        <f t="shared" si="14"/>
        <v>124</v>
      </c>
      <c r="C136" s="22">
        <f>'Quadplex, Mortgage &amp; Rent'!$D$7</f>
        <v>4930.9559943990735</v>
      </c>
      <c r="D136" s="22">
        <f t="shared" si="26"/>
        <v>-30.727654999999999</v>
      </c>
      <c r="E136" s="22">
        <f t="shared" si="15"/>
        <v>-5586</v>
      </c>
      <c r="F136" s="33">
        <f>SUM('Quadplex, Mortgage &amp; Rent'!$D$12:$D$15)-C136</f>
        <v>5586</v>
      </c>
      <c r="G136" s="22">
        <f t="shared" si="16"/>
        <v>-5586</v>
      </c>
      <c r="H136" s="24">
        <f t="shared" si="17"/>
        <v>218586.59167531377</v>
      </c>
      <c r="I136" s="4">
        <f t="shared" si="18"/>
        <v>0</v>
      </c>
      <c r="J136" s="4">
        <f t="shared" si="19"/>
        <v>0</v>
      </c>
      <c r="K136" s="3"/>
      <c r="L136" s="21">
        <f t="shared" si="20"/>
        <v>124</v>
      </c>
      <c r="M136" s="22">
        <f>'Quadplex, Mortgage &amp; Rent'!$D$7</f>
        <v>4930.9559943990735</v>
      </c>
      <c r="N136" s="22">
        <f t="shared" si="27"/>
        <v>1029.0436036718697</v>
      </c>
      <c r="O136" s="22">
        <f t="shared" si="21"/>
        <v>3901.9123907272037</v>
      </c>
      <c r="P136" s="33">
        <f>SUM('Quadplex, Mortgage &amp; Rent'!$P$12:$P$15)-M136</f>
        <v>2655.0440056009265</v>
      </c>
      <c r="Q136" s="22">
        <f t="shared" si="22"/>
        <v>180513.53662082739</v>
      </c>
      <c r="R136" s="24">
        <f t="shared" si="23"/>
        <v>349177.5366208296</v>
      </c>
      <c r="S136" s="4">
        <f t="shared" si="24"/>
        <v>1</v>
      </c>
      <c r="T136" s="4">
        <f t="shared" si="25"/>
        <v>0</v>
      </c>
    </row>
    <row r="137" spans="2:20" ht="15.6" x14ac:dyDescent="0.3">
      <c r="B137" s="21">
        <f t="shared" si="14"/>
        <v>125</v>
      </c>
      <c r="C137" s="22">
        <f>'Quadplex, Mortgage &amp; Rent'!$D$7</f>
        <v>4930.9559943990735</v>
      </c>
      <c r="D137" s="22">
        <f t="shared" si="26"/>
        <v>-30.727654999999999</v>
      </c>
      <c r="E137" s="22">
        <f t="shared" si="15"/>
        <v>-5586</v>
      </c>
      <c r="F137" s="33">
        <f>SUM('Quadplex, Mortgage &amp; Rent'!$D$12:$D$15)-C137</f>
        <v>5586</v>
      </c>
      <c r="G137" s="22">
        <f t="shared" si="16"/>
        <v>-5586</v>
      </c>
      <c r="H137" s="24">
        <f t="shared" si="17"/>
        <v>218555.86402031378</v>
      </c>
      <c r="I137" s="4">
        <f t="shared" si="18"/>
        <v>0</v>
      </c>
      <c r="J137" s="4">
        <f t="shared" si="19"/>
        <v>0</v>
      </c>
      <c r="K137" s="3"/>
      <c r="L137" s="21">
        <f t="shared" si="20"/>
        <v>125</v>
      </c>
      <c r="M137" s="22">
        <f>'Quadplex, Mortgage &amp; Rent'!$D$7</f>
        <v>4930.9559943990735</v>
      </c>
      <c r="N137" s="22">
        <f t="shared" si="27"/>
        <v>992.97487936173468</v>
      </c>
      <c r="O137" s="22">
        <f t="shared" si="21"/>
        <v>3937.9811150373389</v>
      </c>
      <c r="P137" s="33">
        <f>SUM('Quadplex, Mortgage &amp; Rent'!$P$12:$P$15)-M137</f>
        <v>2655.0440056009265</v>
      </c>
      <c r="Q137" s="22">
        <f t="shared" si="22"/>
        <v>173920.51150018911</v>
      </c>
      <c r="R137" s="24">
        <f t="shared" si="23"/>
        <v>350170.51150019135</v>
      </c>
      <c r="S137" s="4">
        <f t="shared" si="24"/>
        <v>1</v>
      </c>
      <c r="T137" s="4">
        <f t="shared" si="25"/>
        <v>0</v>
      </c>
    </row>
    <row r="138" spans="2:20" ht="15.6" x14ac:dyDescent="0.3">
      <c r="B138" s="21">
        <f t="shared" si="14"/>
        <v>126</v>
      </c>
      <c r="C138" s="22">
        <f>'Quadplex, Mortgage &amp; Rent'!$D$7</f>
        <v>4930.9559943990735</v>
      </c>
      <c r="D138" s="22">
        <f t="shared" si="26"/>
        <v>-30.727654999999999</v>
      </c>
      <c r="E138" s="22">
        <f t="shared" si="15"/>
        <v>-5586</v>
      </c>
      <c r="F138" s="33">
        <f>SUM('Quadplex, Mortgage &amp; Rent'!$D$12:$D$15)-C138</f>
        <v>5586</v>
      </c>
      <c r="G138" s="22">
        <f t="shared" si="16"/>
        <v>-5586</v>
      </c>
      <c r="H138" s="24">
        <f t="shared" si="17"/>
        <v>218525.13636531378</v>
      </c>
      <c r="I138" s="4">
        <f t="shared" si="18"/>
        <v>0</v>
      </c>
      <c r="J138" s="4">
        <f t="shared" si="19"/>
        <v>0</v>
      </c>
      <c r="K138" s="3"/>
      <c r="L138" s="21">
        <f t="shared" si="20"/>
        <v>126</v>
      </c>
      <c r="M138" s="22">
        <f>'Quadplex, Mortgage &amp; Rent'!$D$7</f>
        <v>4930.9559943990735</v>
      </c>
      <c r="N138" s="22">
        <f t="shared" si="27"/>
        <v>956.70774701062362</v>
      </c>
      <c r="O138" s="22">
        <f t="shared" si="21"/>
        <v>3974.2482473884497</v>
      </c>
      <c r="P138" s="33">
        <f>SUM('Quadplex, Mortgage &amp; Rent'!$P$12:$P$15)-M138</f>
        <v>2655.0440056009265</v>
      </c>
      <c r="Q138" s="22">
        <f t="shared" si="22"/>
        <v>167291.21924719971</v>
      </c>
      <c r="R138" s="24">
        <f t="shared" si="23"/>
        <v>351127.21924720198</v>
      </c>
      <c r="S138" s="4">
        <f t="shared" si="24"/>
        <v>1</v>
      </c>
      <c r="T138" s="4">
        <f t="shared" si="25"/>
        <v>0</v>
      </c>
    </row>
    <row r="139" spans="2:20" ht="15.6" x14ac:dyDescent="0.3">
      <c r="B139" s="21">
        <f t="shared" si="14"/>
        <v>127</v>
      </c>
      <c r="C139" s="22">
        <f>'Quadplex, Mortgage &amp; Rent'!$D$7</f>
        <v>4930.9559943990735</v>
      </c>
      <c r="D139" s="22">
        <f t="shared" si="26"/>
        <v>-30.727654999999999</v>
      </c>
      <c r="E139" s="22">
        <f t="shared" si="15"/>
        <v>-5586</v>
      </c>
      <c r="F139" s="33">
        <f>SUM('Quadplex, Mortgage &amp; Rent'!$D$12:$D$15)-C139</f>
        <v>5586</v>
      </c>
      <c r="G139" s="22">
        <f t="shared" si="16"/>
        <v>-5586</v>
      </c>
      <c r="H139" s="24">
        <f t="shared" si="17"/>
        <v>218494.40871031379</v>
      </c>
      <c r="I139" s="4">
        <f t="shared" si="18"/>
        <v>0</v>
      </c>
      <c r="J139" s="4">
        <f t="shared" si="19"/>
        <v>0</v>
      </c>
      <c r="K139" s="3"/>
      <c r="L139" s="21">
        <f t="shared" si="20"/>
        <v>127</v>
      </c>
      <c r="M139" s="22">
        <f>'Quadplex, Mortgage &amp; Rent'!$D$7</f>
        <v>4930.9559943990735</v>
      </c>
      <c r="N139" s="22">
        <f t="shared" si="27"/>
        <v>920.24111520897111</v>
      </c>
      <c r="O139" s="22">
        <f t="shared" si="21"/>
        <v>4010.7148791901022</v>
      </c>
      <c r="P139" s="33">
        <f>SUM('Quadplex, Mortgage &amp; Rent'!$P$12:$P$15)-M139</f>
        <v>2655.0440056009265</v>
      </c>
      <c r="Q139" s="22">
        <f t="shared" si="22"/>
        <v>160625.46036240866</v>
      </c>
      <c r="R139" s="24">
        <f t="shared" si="23"/>
        <v>352047.46036241093</v>
      </c>
      <c r="S139" s="4">
        <f t="shared" si="24"/>
        <v>1</v>
      </c>
      <c r="T139" s="4">
        <f t="shared" si="25"/>
        <v>0</v>
      </c>
    </row>
    <row r="140" spans="2:20" ht="15.6" x14ac:dyDescent="0.3">
      <c r="B140" s="21">
        <f t="shared" si="14"/>
        <v>128</v>
      </c>
      <c r="C140" s="22">
        <f>'Quadplex, Mortgage &amp; Rent'!$D$7</f>
        <v>4930.9559943990735</v>
      </c>
      <c r="D140" s="22">
        <f t="shared" si="26"/>
        <v>-30.727654999999999</v>
      </c>
      <c r="E140" s="22">
        <f t="shared" si="15"/>
        <v>-5586</v>
      </c>
      <c r="F140" s="33">
        <f>SUM('Quadplex, Mortgage &amp; Rent'!$D$12:$D$15)-C140</f>
        <v>5586</v>
      </c>
      <c r="G140" s="22">
        <f t="shared" si="16"/>
        <v>-5586</v>
      </c>
      <c r="H140" s="24">
        <f t="shared" si="17"/>
        <v>218463.68105531379</v>
      </c>
      <c r="I140" s="4">
        <f t="shared" si="18"/>
        <v>0</v>
      </c>
      <c r="J140" s="4">
        <f t="shared" si="19"/>
        <v>0</v>
      </c>
      <c r="K140" s="3"/>
      <c r="L140" s="21">
        <f t="shared" si="20"/>
        <v>128</v>
      </c>
      <c r="M140" s="22">
        <f>'Quadplex, Mortgage &amp; Rent'!$D$7</f>
        <v>4930.9559943990735</v>
      </c>
      <c r="N140" s="22">
        <f t="shared" si="27"/>
        <v>883.57388654354963</v>
      </c>
      <c r="O140" s="22">
        <f t="shared" si="21"/>
        <v>4047.3821078555238</v>
      </c>
      <c r="P140" s="33">
        <f>SUM('Quadplex, Mortgage &amp; Rent'!$P$12:$P$15)-M140</f>
        <v>2655.0440056009265</v>
      </c>
      <c r="Q140" s="22">
        <f t="shared" si="22"/>
        <v>153923.0342489522</v>
      </c>
      <c r="R140" s="24">
        <f t="shared" si="23"/>
        <v>352931.0342489545</v>
      </c>
      <c r="S140" s="4">
        <f t="shared" si="24"/>
        <v>1</v>
      </c>
      <c r="T140" s="4">
        <f t="shared" si="25"/>
        <v>0</v>
      </c>
    </row>
    <row r="141" spans="2:20" ht="15.6" x14ac:dyDescent="0.3">
      <c r="B141" s="21">
        <f t="shared" si="14"/>
        <v>129</v>
      </c>
      <c r="C141" s="22">
        <f>'Quadplex, Mortgage &amp; Rent'!$D$7</f>
        <v>4930.9559943990735</v>
      </c>
      <c r="D141" s="22">
        <f t="shared" si="26"/>
        <v>-30.727654999999999</v>
      </c>
      <c r="E141" s="22">
        <f t="shared" si="15"/>
        <v>-5586</v>
      </c>
      <c r="F141" s="33">
        <f>SUM('Quadplex, Mortgage &amp; Rent'!$D$12:$D$15)-C141</f>
        <v>5586</v>
      </c>
      <c r="G141" s="22">
        <f t="shared" si="16"/>
        <v>-5586</v>
      </c>
      <c r="H141" s="24">
        <f t="shared" si="17"/>
        <v>218432.9534003138</v>
      </c>
      <c r="I141" s="4">
        <f t="shared" si="18"/>
        <v>0</v>
      </c>
      <c r="J141" s="4">
        <f t="shared" si="19"/>
        <v>0</v>
      </c>
      <c r="K141" s="3"/>
      <c r="L141" s="21">
        <f t="shared" si="20"/>
        <v>129</v>
      </c>
      <c r="M141" s="22">
        <f>'Quadplex, Mortgage &amp; Rent'!$D$7</f>
        <v>4930.9559943990735</v>
      </c>
      <c r="N141" s="22">
        <f t="shared" si="27"/>
        <v>846.70495756444461</v>
      </c>
      <c r="O141" s="22">
        <f t="shared" si="21"/>
        <v>4084.2510368346288</v>
      </c>
      <c r="P141" s="33">
        <f>SUM('Quadplex, Mortgage &amp; Rent'!$P$12:$P$15)-M141</f>
        <v>2655.0440056009265</v>
      </c>
      <c r="Q141" s="22">
        <f t="shared" si="22"/>
        <v>147183.73920651662</v>
      </c>
      <c r="R141" s="24">
        <f t="shared" si="23"/>
        <v>353777.73920651892</v>
      </c>
      <c r="S141" s="4">
        <f t="shared" si="24"/>
        <v>1</v>
      </c>
      <c r="T141" s="4">
        <f t="shared" si="25"/>
        <v>0</v>
      </c>
    </row>
    <row r="142" spans="2:20" ht="15.6" x14ac:dyDescent="0.3">
      <c r="B142" s="21">
        <f t="shared" ref="B142:B205" si="28">+B141+1</f>
        <v>130</v>
      </c>
      <c r="C142" s="22">
        <f>'Quadplex, Mortgage &amp; Rent'!$D$7</f>
        <v>4930.9559943990735</v>
      </c>
      <c r="D142" s="22">
        <f t="shared" si="26"/>
        <v>-30.727654999999999</v>
      </c>
      <c r="E142" s="22">
        <f t="shared" ref="E142:E205" si="29">IF(G141&gt;(C142-D142),C142-D142,G141)</f>
        <v>-5586</v>
      </c>
      <c r="F142" s="33">
        <f>SUM('Quadplex, Mortgage &amp; Rent'!$D$12:$D$15)-C142</f>
        <v>5586</v>
      </c>
      <c r="G142" s="22">
        <f t="shared" ref="G142:G205" si="30">G141-E142-F142</f>
        <v>-5586</v>
      </c>
      <c r="H142" s="24">
        <f t="shared" ref="H142:H205" si="31">H141+D142</f>
        <v>218402.2257453138</v>
      </c>
      <c r="I142" s="4">
        <f t="shared" ref="I142:I205" si="32">IF(G142&gt;0,1,0)</f>
        <v>0</v>
      </c>
      <c r="J142" s="4">
        <f t="shared" ref="J142:J205" si="33">I141-I142</f>
        <v>0</v>
      </c>
      <c r="K142" s="3"/>
      <c r="L142" s="21">
        <f t="shared" ref="L142:L205" si="34">+L141+1</f>
        <v>130</v>
      </c>
      <c r="M142" s="22">
        <f>'Quadplex, Mortgage &amp; Rent'!$D$7</f>
        <v>4930.9559943990735</v>
      </c>
      <c r="N142" s="22">
        <f t="shared" si="27"/>
        <v>809.63321875184681</v>
      </c>
      <c r="O142" s="22">
        <f t="shared" ref="O142:O205" si="35">IF(Q141&gt;(M142-N142),M142-N142,Q141)</f>
        <v>4121.322775647227</v>
      </c>
      <c r="P142" s="33">
        <f>SUM('Quadplex, Mortgage &amp; Rent'!$P$12:$P$15)-M142</f>
        <v>2655.0440056009265</v>
      </c>
      <c r="Q142" s="22">
        <f t="shared" ref="Q142:Q205" si="36">Q141-O142-P142</f>
        <v>140407.37242526846</v>
      </c>
      <c r="R142" s="24">
        <f t="shared" ref="R142:R205" si="37">R141+N142</f>
        <v>354587.37242527079</v>
      </c>
      <c r="S142" s="4">
        <f t="shared" ref="S142:S205" si="38">IF(Q142&gt;0,1,0)</f>
        <v>1</v>
      </c>
      <c r="T142" s="4">
        <f t="shared" ref="T142:T205" si="39">S141-S142</f>
        <v>0</v>
      </c>
    </row>
    <row r="143" spans="2:20" ht="15.6" x14ac:dyDescent="0.3">
      <c r="B143" s="21">
        <f t="shared" si="28"/>
        <v>131</v>
      </c>
      <c r="C143" s="22">
        <f>'Quadplex, Mortgage &amp; Rent'!$D$7</f>
        <v>4930.9559943990735</v>
      </c>
      <c r="D143" s="22">
        <f t="shared" ref="D143:D206" si="40">G142*$C$8/12</f>
        <v>-30.727654999999999</v>
      </c>
      <c r="E143" s="22">
        <f t="shared" si="29"/>
        <v>-5586</v>
      </c>
      <c r="F143" s="33">
        <f>SUM('Quadplex, Mortgage &amp; Rent'!$D$12:$D$15)-C143</f>
        <v>5586</v>
      </c>
      <c r="G143" s="22">
        <f t="shared" si="30"/>
        <v>-5586</v>
      </c>
      <c r="H143" s="24">
        <f t="shared" si="31"/>
        <v>218371.49809031381</v>
      </c>
      <c r="I143" s="4">
        <f t="shared" si="32"/>
        <v>0</v>
      </c>
      <c r="J143" s="4">
        <f t="shared" si="33"/>
        <v>0</v>
      </c>
      <c r="K143" s="3"/>
      <c r="L143" s="21">
        <f t="shared" si="34"/>
        <v>131</v>
      </c>
      <c r="M143" s="22">
        <f>'Quadplex, Mortgage &amp; Rent'!$D$7</f>
        <v>4930.9559943990735</v>
      </c>
      <c r="N143" s="22">
        <f t="shared" ref="N143:N206" si="41">Q142*$C$8/12</f>
        <v>772.35755448266434</v>
      </c>
      <c r="O143" s="22">
        <f t="shared" si="35"/>
        <v>4158.598439916409</v>
      </c>
      <c r="P143" s="33">
        <f>SUM('Quadplex, Mortgage &amp; Rent'!$P$12:$P$15)-M143</f>
        <v>2655.0440056009265</v>
      </c>
      <c r="Q143" s="22">
        <f t="shared" si="36"/>
        <v>133593.72997975111</v>
      </c>
      <c r="R143" s="24">
        <f t="shared" si="37"/>
        <v>355359.72997975344</v>
      </c>
      <c r="S143" s="4">
        <f t="shared" si="38"/>
        <v>1</v>
      </c>
      <c r="T143" s="4">
        <f t="shared" si="39"/>
        <v>0</v>
      </c>
    </row>
    <row r="144" spans="2:20" ht="15.6" x14ac:dyDescent="0.3">
      <c r="B144" s="21">
        <f t="shared" si="28"/>
        <v>132</v>
      </c>
      <c r="C144" s="22">
        <f>'Quadplex, Mortgage &amp; Rent'!$D$7</f>
        <v>4930.9559943990735</v>
      </c>
      <c r="D144" s="22">
        <f t="shared" si="40"/>
        <v>-30.727654999999999</v>
      </c>
      <c r="E144" s="22">
        <f t="shared" si="29"/>
        <v>-5586</v>
      </c>
      <c r="F144" s="33">
        <f>SUM('Quadplex, Mortgage &amp; Rent'!$D$12:$D$15)-C144</f>
        <v>5586</v>
      </c>
      <c r="G144" s="22">
        <f t="shared" si="30"/>
        <v>-5586</v>
      </c>
      <c r="H144" s="24">
        <f t="shared" si="31"/>
        <v>218340.77043531381</v>
      </c>
      <c r="I144" s="4">
        <f t="shared" si="32"/>
        <v>0</v>
      </c>
      <c r="J144" s="4">
        <f t="shared" si="33"/>
        <v>0</v>
      </c>
      <c r="K144" s="3"/>
      <c r="L144" s="21">
        <f t="shared" si="34"/>
        <v>132</v>
      </c>
      <c r="M144" s="22">
        <f>'Quadplex, Mortgage &amp; Rent'!$D$7</f>
        <v>4930.9559943990735</v>
      </c>
      <c r="N144" s="22">
        <f t="shared" si="41"/>
        <v>734.87684299694763</v>
      </c>
      <c r="O144" s="22">
        <f t="shared" si="35"/>
        <v>4196.0791514021257</v>
      </c>
      <c r="P144" s="33">
        <f>SUM('Quadplex, Mortgage &amp; Rent'!$P$12:$P$15)-M144</f>
        <v>2655.0440056009265</v>
      </c>
      <c r="Q144" s="22">
        <f t="shared" si="36"/>
        <v>126742.60682274806</v>
      </c>
      <c r="R144" s="24">
        <f t="shared" si="37"/>
        <v>356094.60682275036</v>
      </c>
      <c r="S144" s="4">
        <f t="shared" si="38"/>
        <v>1</v>
      </c>
      <c r="T144" s="4">
        <f t="shared" si="39"/>
        <v>0</v>
      </c>
    </row>
    <row r="145" spans="2:20" ht="15.6" x14ac:dyDescent="0.3">
      <c r="B145" s="21">
        <f t="shared" si="28"/>
        <v>133</v>
      </c>
      <c r="C145" s="22">
        <f>'Quadplex, Mortgage &amp; Rent'!$D$7</f>
        <v>4930.9559943990735</v>
      </c>
      <c r="D145" s="22">
        <f t="shared" si="40"/>
        <v>-30.727654999999999</v>
      </c>
      <c r="E145" s="22">
        <f t="shared" si="29"/>
        <v>-5586</v>
      </c>
      <c r="F145" s="33">
        <f>SUM('Quadplex, Mortgage &amp; Rent'!$D$12:$D$15)-C145</f>
        <v>5586</v>
      </c>
      <c r="G145" s="22">
        <f t="shared" si="30"/>
        <v>-5586</v>
      </c>
      <c r="H145" s="24">
        <f t="shared" si="31"/>
        <v>218310.04278031382</v>
      </c>
      <c r="I145" s="4">
        <f t="shared" si="32"/>
        <v>0</v>
      </c>
      <c r="J145" s="4">
        <f t="shared" si="33"/>
        <v>0</v>
      </c>
      <c r="K145" s="3"/>
      <c r="L145" s="21">
        <f t="shared" si="34"/>
        <v>133</v>
      </c>
      <c r="M145" s="22">
        <f>'Quadplex, Mortgage &amp; Rent'!$D$7</f>
        <v>4930.9559943990735</v>
      </c>
      <c r="N145" s="22">
        <f t="shared" si="41"/>
        <v>697.1899563641332</v>
      </c>
      <c r="O145" s="22">
        <f t="shared" si="35"/>
        <v>4233.7660380349407</v>
      </c>
      <c r="P145" s="33">
        <f>SUM('Quadplex, Mortgage &amp; Rent'!$P$12:$P$15)-M145</f>
        <v>2655.0440056009265</v>
      </c>
      <c r="Q145" s="22">
        <f t="shared" si="36"/>
        <v>119853.79677911219</v>
      </c>
      <c r="R145" s="24">
        <f t="shared" si="37"/>
        <v>356791.79677911446</v>
      </c>
      <c r="S145" s="4">
        <f t="shared" si="38"/>
        <v>1</v>
      </c>
      <c r="T145" s="4">
        <f t="shared" si="39"/>
        <v>0</v>
      </c>
    </row>
    <row r="146" spans="2:20" ht="15.6" x14ac:dyDescent="0.3">
      <c r="B146" s="21">
        <f t="shared" si="28"/>
        <v>134</v>
      </c>
      <c r="C146" s="22">
        <f>'Quadplex, Mortgage &amp; Rent'!$D$7</f>
        <v>4930.9559943990735</v>
      </c>
      <c r="D146" s="22">
        <f t="shared" si="40"/>
        <v>-30.727654999999999</v>
      </c>
      <c r="E146" s="22">
        <f t="shared" si="29"/>
        <v>-5586</v>
      </c>
      <c r="F146" s="33">
        <f>SUM('Quadplex, Mortgage &amp; Rent'!$D$12:$D$15)-C146</f>
        <v>5586</v>
      </c>
      <c r="G146" s="22">
        <f t="shared" si="30"/>
        <v>-5586</v>
      </c>
      <c r="H146" s="24">
        <f t="shared" si="31"/>
        <v>218279.31512531382</v>
      </c>
      <c r="I146" s="4">
        <f t="shared" si="32"/>
        <v>0</v>
      </c>
      <c r="J146" s="4">
        <f t="shared" si="33"/>
        <v>0</v>
      </c>
      <c r="K146" s="3"/>
      <c r="L146" s="21">
        <f t="shared" si="34"/>
        <v>134</v>
      </c>
      <c r="M146" s="22">
        <f>'Quadplex, Mortgage &amp; Rent'!$D$7</f>
        <v>4930.9559943990735</v>
      </c>
      <c r="N146" s="22">
        <f t="shared" si="41"/>
        <v>659.2957604490997</v>
      </c>
      <c r="O146" s="22">
        <f t="shared" si="35"/>
        <v>4271.6602339499741</v>
      </c>
      <c r="P146" s="33">
        <f>SUM('Quadplex, Mortgage &amp; Rent'!$P$12:$P$15)-M146</f>
        <v>2655.0440056009265</v>
      </c>
      <c r="Q146" s="22">
        <f t="shared" si="36"/>
        <v>112927.09253956129</v>
      </c>
      <c r="R146" s="24">
        <f t="shared" si="37"/>
        <v>357451.09253956354</v>
      </c>
      <c r="S146" s="4">
        <f t="shared" si="38"/>
        <v>1</v>
      </c>
      <c r="T146" s="4">
        <f t="shared" si="39"/>
        <v>0</v>
      </c>
    </row>
    <row r="147" spans="2:20" ht="15.6" x14ac:dyDescent="0.3">
      <c r="B147" s="21">
        <f t="shared" si="28"/>
        <v>135</v>
      </c>
      <c r="C147" s="22">
        <f>'Quadplex, Mortgage &amp; Rent'!$D$7</f>
        <v>4930.9559943990735</v>
      </c>
      <c r="D147" s="22">
        <f t="shared" si="40"/>
        <v>-30.727654999999999</v>
      </c>
      <c r="E147" s="22">
        <f t="shared" si="29"/>
        <v>-5586</v>
      </c>
      <c r="F147" s="33">
        <f>SUM('Quadplex, Mortgage &amp; Rent'!$D$12:$D$15)-C147</f>
        <v>5586</v>
      </c>
      <c r="G147" s="22">
        <f t="shared" si="30"/>
        <v>-5586</v>
      </c>
      <c r="H147" s="24">
        <f t="shared" si="31"/>
        <v>218248.58747031383</v>
      </c>
      <c r="I147" s="4">
        <f t="shared" si="32"/>
        <v>0</v>
      </c>
      <c r="J147" s="4">
        <f t="shared" si="33"/>
        <v>0</v>
      </c>
      <c r="K147" s="3"/>
      <c r="L147" s="21">
        <f t="shared" si="34"/>
        <v>135</v>
      </c>
      <c r="M147" s="22">
        <f>'Quadplex, Mortgage &amp; Rent'!$D$7</f>
        <v>4930.9559943990735</v>
      </c>
      <c r="N147" s="22">
        <f t="shared" si="41"/>
        <v>621.19311487803668</v>
      </c>
      <c r="O147" s="22">
        <f t="shared" si="35"/>
        <v>4309.7628795210367</v>
      </c>
      <c r="P147" s="33">
        <f>SUM('Quadplex, Mortgage &amp; Rent'!$P$12:$P$15)-M147</f>
        <v>2655.0440056009265</v>
      </c>
      <c r="Q147" s="22">
        <f t="shared" si="36"/>
        <v>105962.28565443933</v>
      </c>
      <c r="R147" s="24">
        <f t="shared" si="37"/>
        <v>358072.28565444157</v>
      </c>
      <c r="S147" s="4">
        <f t="shared" si="38"/>
        <v>1</v>
      </c>
      <c r="T147" s="4">
        <f t="shared" si="39"/>
        <v>0</v>
      </c>
    </row>
    <row r="148" spans="2:20" ht="15.6" x14ac:dyDescent="0.3">
      <c r="B148" s="21">
        <f t="shared" si="28"/>
        <v>136</v>
      </c>
      <c r="C148" s="22">
        <f>'Quadplex, Mortgage &amp; Rent'!$D$7</f>
        <v>4930.9559943990735</v>
      </c>
      <c r="D148" s="22">
        <f t="shared" si="40"/>
        <v>-30.727654999999999</v>
      </c>
      <c r="E148" s="22">
        <f t="shared" si="29"/>
        <v>-5586</v>
      </c>
      <c r="F148" s="33">
        <f>SUM('Quadplex, Mortgage &amp; Rent'!$D$12:$D$15)-C148</f>
        <v>5586</v>
      </c>
      <c r="G148" s="22">
        <f t="shared" si="30"/>
        <v>-5586</v>
      </c>
      <c r="H148" s="24">
        <f t="shared" si="31"/>
        <v>218217.85981531383</v>
      </c>
      <c r="I148" s="4">
        <f t="shared" si="32"/>
        <v>0</v>
      </c>
      <c r="J148" s="4">
        <f t="shared" si="33"/>
        <v>0</v>
      </c>
      <c r="K148" s="3"/>
      <c r="L148" s="21">
        <f t="shared" si="34"/>
        <v>136</v>
      </c>
      <c r="M148" s="22">
        <f>'Quadplex, Mortgage &amp; Rent'!$D$7</f>
        <v>4930.9559943990735</v>
      </c>
      <c r="N148" s="22">
        <f t="shared" si="41"/>
        <v>582.88087300412838</v>
      </c>
      <c r="O148" s="22">
        <f t="shared" si="35"/>
        <v>4348.0751213949452</v>
      </c>
      <c r="P148" s="33">
        <f>SUM('Quadplex, Mortgage &amp; Rent'!$P$12:$P$15)-M148</f>
        <v>2655.0440056009265</v>
      </c>
      <c r="Q148" s="22">
        <f t="shared" si="36"/>
        <v>98959.166527443464</v>
      </c>
      <c r="R148" s="24">
        <f t="shared" si="37"/>
        <v>358655.16652744572</v>
      </c>
      <c r="S148" s="4">
        <f t="shared" si="38"/>
        <v>1</v>
      </c>
      <c r="T148" s="4">
        <f t="shared" si="39"/>
        <v>0</v>
      </c>
    </row>
    <row r="149" spans="2:20" ht="15.6" x14ac:dyDescent="0.3">
      <c r="B149" s="21">
        <f t="shared" si="28"/>
        <v>137</v>
      </c>
      <c r="C149" s="22">
        <f>'Quadplex, Mortgage &amp; Rent'!$D$7</f>
        <v>4930.9559943990735</v>
      </c>
      <c r="D149" s="22">
        <f t="shared" si="40"/>
        <v>-30.727654999999999</v>
      </c>
      <c r="E149" s="22">
        <f t="shared" si="29"/>
        <v>-5586</v>
      </c>
      <c r="F149" s="33">
        <f>SUM('Quadplex, Mortgage &amp; Rent'!$D$12:$D$15)-C149</f>
        <v>5586</v>
      </c>
      <c r="G149" s="22">
        <f t="shared" si="30"/>
        <v>-5586</v>
      </c>
      <c r="H149" s="24">
        <f t="shared" si="31"/>
        <v>218187.13216031383</v>
      </c>
      <c r="I149" s="4">
        <f t="shared" si="32"/>
        <v>0</v>
      </c>
      <c r="J149" s="4">
        <f t="shared" si="33"/>
        <v>0</v>
      </c>
      <c r="K149" s="3"/>
      <c r="L149" s="21">
        <f t="shared" si="34"/>
        <v>137</v>
      </c>
      <c r="M149" s="22">
        <f>'Quadplex, Mortgage &amp; Rent'!$D$7</f>
        <v>4930.9559943990735</v>
      </c>
      <c r="N149" s="22">
        <f t="shared" si="41"/>
        <v>544.35788187304524</v>
      </c>
      <c r="O149" s="22">
        <f t="shared" si="35"/>
        <v>4386.5981125260278</v>
      </c>
      <c r="P149" s="33">
        <f>SUM('Quadplex, Mortgage &amp; Rent'!$P$12:$P$15)-M149</f>
        <v>2655.0440056009265</v>
      </c>
      <c r="Q149" s="22">
        <f t="shared" si="36"/>
        <v>91917.524409316509</v>
      </c>
      <c r="R149" s="24">
        <f t="shared" si="37"/>
        <v>359199.52440931875</v>
      </c>
      <c r="S149" s="4">
        <f t="shared" si="38"/>
        <v>1</v>
      </c>
      <c r="T149" s="4">
        <f t="shared" si="39"/>
        <v>0</v>
      </c>
    </row>
    <row r="150" spans="2:20" ht="15.6" x14ac:dyDescent="0.3">
      <c r="B150" s="21">
        <f t="shared" si="28"/>
        <v>138</v>
      </c>
      <c r="C150" s="22">
        <f>'Quadplex, Mortgage &amp; Rent'!$D$7</f>
        <v>4930.9559943990735</v>
      </c>
      <c r="D150" s="22">
        <f t="shared" si="40"/>
        <v>-30.727654999999999</v>
      </c>
      <c r="E150" s="22">
        <f t="shared" si="29"/>
        <v>-5586</v>
      </c>
      <c r="F150" s="33">
        <f>SUM('Quadplex, Mortgage &amp; Rent'!$D$12:$D$15)-C150</f>
        <v>5586</v>
      </c>
      <c r="G150" s="22">
        <f t="shared" si="30"/>
        <v>-5586</v>
      </c>
      <c r="H150" s="24">
        <f t="shared" si="31"/>
        <v>218156.40450531384</v>
      </c>
      <c r="I150" s="4">
        <f t="shared" si="32"/>
        <v>0</v>
      </c>
      <c r="J150" s="4">
        <f t="shared" si="33"/>
        <v>0</v>
      </c>
      <c r="K150" s="3"/>
      <c r="L150" s="21">
        <f t="shared" si="34"/>
        <v>138</v>
      </c>
      <c r="M150" s="22">
        <f>'Quadplex, Mortgage &amp; Rent'!$D$7</f>
        <v>4930.9559943990735</v>
      </c>
      <c r="N150" s="22">
        <f t="shared" si="41"/>
        <v>505.62298218824861</v>
      </c>
      <c r="O150" s="22">
        <f t="shared" si="35"/>
        <v>4425.3330122108246</v>
      </c>
      <c r="P150" s="33">
        <f>SUM('Quadplex, Mortgage &amp; Rent'!$P$12:$P$15)-M150</f>
        <v>2655.0440056009265</v>
      </c>
      <c r="Q150" s="22">
        <f t="shared" si="36"/>
        <v>84837.147391504754</v>
      </c>
      <c r="R150" s="24">
        <f t="shared" si="37"/>
        <v>359705.14739150699</v>
      </c>
      <c r="S150" s="4">
        <f t="shared" si="38"/>
        <v>1</v>
      </c>
      <c r="T150" s="4">
        <f t="shared" si="39"/>
        <v>0</v>
      </c>
    </row>
    <row r="151" spans="2:20" ht="15.6" x14ac:dyDescent="0.3">
      <c r="B151" s="21">
        <f t="shared" si="28"/>
        <v>139</v>
      </c>
      <c r="C151" s="22">
        <f>'Quadplex, Mortgage &amp; Rent'!$D$7</f>
        <v>4930.9559943990735</v>
      </c>
      <c r="D151" s="22">
        <f t="shared" si="40"/>
        <v>-30.727654999999999</v>
      </c>
      <c r="E151" s="22">
        <f t="shared" si="29"/>
        <v>-5586</v>
      </c>
      <c r="F151" s="33">
        <f>SUM('Quadplex, Mortgage &amp; Rent'!$D$12:$D$15)-C151</f>
        <v>5586</v>
      </c>
      <c r="G151" s="22">
        <f t="shared" si="30"/>
        <v>-5586</v>
      </c>
      <c r="H151" s="24">
        <f t="shared" si="31"/>
        <v>218125.67685031384</v>
      </c>
      <c r="I151" s="4">
        <f t="shared" si="32"/>
        <v>0</v>
      </c>
      <c r="J151" s="4">
        <f t="shared" si="33"/>
        <v>0</v>
      </c>
      <c r="K151" s="3"/>
      <c r="L151" s="21">
        <f t="shared" si="34"/>
        <v>139</v>
      </c>
      <c r="M151" s="22">
        <f>'Quadplex, Mortgage &amp; Rent'!$D$7</f>
        <v>4930.9559943990735</v>
      </c>
      <c r="N151" s="22">
        <f t="shared" si="41"/>
        <v>466.67500827610235</v>
      </c>
      <c r="O151" s="22">
        <f t="shared" si="35"/>
        <v>4464.2809861229707</v>
      </c>
      <c r="P151" s="33">
        <f>SUM('Quadplex, Mortgage &amp; Rent'!$P$12:$P$15)-M151</f>
        <v>2655.0440056009265</v>
      </c>
      <c r="Q151" s="22">
        <f t="shared" si="36"/>
        <v>77717.822399780853</v>
      </c>
      <c r="R151" s="24">
        <f t="shared" si="37"/>
        <v>360171.82239978312</v>
      </c>
      <c r="S151" s="4">
        <f t="shared" si="38"/>
        <v>1</v>
      </c>
      <c r="T151" s="4">
        <f t="shared" si="39"/>
        <v>0</v>
      </c>
    </row>
    <row r="152" spans="2:20" ht="15.6" x14ac:dyDescent="0.3">
      <c r="B152" s="21">
        <f t="shared" si="28"/>
        <v>140</v>
      </c>
      <c r="C152" s="22">
        <f>'Quadplex, Mortgage &amp; Rent'!$D$7</f>
        <v>4930.9559943990735</v>
      </c>
      <c r="D152" s="22">
        <f t="shared" si="40"/>
        <v>-30.727654999999999</v>
      </c>
      <c r="E152" s="22">
        <f t="shared" si="29"/>
        <v>-5586</v>
      </c>
      <c r="F152" s="33">
        <f>SUM('Quadplex, Mortgage &amp; Rent'!$D$12:$D$15)-C152</f>
        <v>5586</v>
      </c>
      <c r="G152" s="22">
        <f t="shared" si="30"/>
        <v>-5586</v>
      </c>
      <c r="H152" s="24">
        <f t="shared" si="31"/>
        <v>218094.94919531385</v>
      </c>
      <c r="I152" s="4">
        <f t="shared" si="32"/>
        <v>0</v>
      </c>
      <c r="J152" s="4">
        <f t="shared" si="33"/>
        <v>0</v>
      </c>
      <c r="K152" s="3"/>
      <c r="L152" s="21">
        <f t="shared" si="34"/>
        <v>140</v>
      </c>
      <c r="M152" s="22">
        <f>'Quadplex, Mortgage &amp; Rent'!$D$7</f>
        <v>4930.9559943990735</v>
      </c>
      <c r="N152" s="22">
        <f t="shared" si="41"/>
        <v>427.51278805079454</v>
      </c>
      <c r="O152" s="22">
        <f t="shared" si="35"/>
        <v>4503.4432063482791</v>
      </c>
      <c r="P152" s="33">
        <f>SUM('Quadplex, Mortgage &amp; Rent'!$P$12:$P$15)-M152</f>
        <v>2655.0440056009265</v>
      </c>
      <c r="Q152" s="22">
        <f t="shared" si="36"/>
        <v>70559.335187831646</v>
      </c>
      <c r="R152" s="24">
        <f t="shared" si="37"/>
        <v>360599.33518783393</v>
      </c>
      <c r="S152" s="4">
        <f t="shared" si="38"/>
        <v>1</v>
      </c>
      <c r="T152" s="4">
        <f t="shared" si="39"/>
        <v>0</v>
      </c>
    </row>
    <row r="153" spans="2:20" ht="15.6" x14ac:dyDescent="0.3">
      <c r="B153" s="21">
        <f t="shared" si="28"/>
        <v>141</v>
      </c>
      <c r="C153" s="22">
        <f>'Quadplex, Mortgage &amp; Rent'!$D$7</f>
        <v>4930.9559943990735</v>
      </c>
      <c r="D153" s="22">
        <f t="shared" si="40"/>
        <v>-30.727654999999999</v>
      </c>
      <c r="E153" s="22">
        <f t="shared" si="29"/>
        <v>-5586</v>
      </c>
      <c r="F153" s="33">
        <f>SUM('Quadplex, Mortgage &amp; Rent'!$D$12:$D$15)-C153</f>
        <v>5586</v>
      </c>
      <c r="G153" s="22">
        <f t="shared" si="30"/>
        <v>-5586</v>
      </c>
      <c r="H153" s="24">
        <f t="shared" si="31"/>
        <v>218064.22154031385</v>
      </c>
      <c r="I153" s="4">
        <f t="shared" si="32"/>
        <v>0</v>
      </c>
      <c r="J153" s="4">
        <f t="shared" si="33"/>
        <v>0</v>
      </c>
      <c r="K153" s="3"/>
      <c r="L153" s="21">
        <f t="shared" si="34"/>
        <v>141</v>
      </c>
      <c r="M153" s="22">
        <f>'Quadplex, Mortgage &amp; Rent'!$D$7</f>
        <v>4930.9559943990735</v>
      </c>
      <c r="N153" s="22">
        <f t="shared" si="41"/>
        <v>388.13514297906391</v>
      </c>
      <c r="O153" s="22">
        <f t="shared" si="35"/>
        <v>4542.8208514200096</v>
      </c>
      <c r="P153" s="33">
        <f>SUM('Quadplex, Mortgage &amp; Rent'!$P$12:$P$15)-M153</f>
        <v>2655.0440056009265</v>
      </c>
      <c r="Q153" s="22">
        <f t="shared" si="36"/>
        <v>63361.470330810713</v>
      </c>
      <c r="R153" s="24">
        <f t="shared" si="37"/>
        <v>360987.47033081297</v>
      </c>
      <c r="S153" s="4">
        <f t="shared" si="38"/>
        <v>1</v>
      </c>
      <c r="T153" s="4">
        <f t="shared" si="39"/>
        <v>0</v>
      </c>
    </row>
    <row r="154" spans="2:20" ht="15.6" x14ac:dyDescent="0.3">
      <c r="B154" s="21">
        <f t="shared" si="28"/>
        <v>142</v>
      </c>
      <c r="C154" s="22">
        <f>'Quadplex, Mortgage &amp; Rent'!$D$7</f>
        <v>4930.9559943990735</v>
      </c>
      <c r="D154" s="22">
        <f t="shared" si="40"/>
        <v>-30.727654999999999</v>
      </c>
      <c r="E154" s="22">
        <f t="shared" si="29"/>
        <v>-5586</v>
      </c>
      <c r="F154" s="33">
        <f>SUM('Quadplex, Mortgage &amp; Rent'!$D$12:$D$15)-C154</f>
        <v>5586</v>
      </c>
      <c r="G154" s="22">
        <f t="shared" si="30"/>
        <v>-5586</v>
      </c>
      <c r="H154" s="24">
        <f t="shared" si="31"/>
        <v>218033.49388531386</v>
      </c>
      <c r="I154" s="4">
        <f t="shared" si="32"/>
        <v>0</v>
      </c>
      <c r="J154" s="4">
        <f t="shared" si="33"/>
        <v>0</v>
      </c>
      <c r="K154" s="3"/>
      <c r="L154" s="21">
        <f t="shared" si="34"/>
        <v>142</v>
      </c>
      <c r="M154" s="22">
        <f>'Quadplex, Mortgage &amp; Rent'!$D$7</f>
        <v>4930.9559943990735</v>
      </c>
      <c r="N154" s="22">
        <f t="shared" si="41"/>
        <v>348.54088804473463</v>
      </c>
      <c r="O154" s="22">
        <f t="shared" si="35"/>
        <v>4582.4151063543386</v>
      </c>
      <c r="P154" s="33">
        <f>SUM('Quadplex, Mortgage &amp; Rent'!$P$12:$P$15)-M154</f>
        <v>2655.0440056009265</v>
      </c>
      <c r="Q154" s="22">
        <f t="shared" si="36"/>
        <v>56124.011218855449</v>
      </c>
      <c r="R154" s="24">
        <f t="shared" si="37"/>
        <v>361336.01121885772</v>
      </c>
      <c r="S154" s="4">
        <f t="shared" si="38"/>
        <v>1</v>
      </c>
      <c r="T154" s="4">
        <f t="shared" si="39"/>
        <v>0</v>
      </c>
    </row>
    <row r="155" spans="2:20" ht="15.6" x14ac:dyDescent="0.3">
      <c r="B155" s="21">
        <f t="shared" si="28"/>
        <v>143</v>
      </c>
      <c r="C155" s="22">
        <f>'Quadplex, Mortgage &amp; Rent'!$D$7</f>
        <v>4930.9559943990735</v>
      </c>
      <c r="D155" s="22">
        <f t="shared" si="40"/>
        <v>-30.727654999999999</v>
      </c>
      <c r="E155" s="22">
        <f t="shared" si="29"/>
        <v>-5586</v>
      </c>
      <c r="F155" s="33">
        <f>SUM('Quadplex, Mortgage &amp; Rent'!$D$12:$D$15)-C155</f>
        <v>5586</v>
      </c>
      <c r="G155" s="22">
        <f t="shared" si="30"/>
        <v>-5586</v>
      </c>
      <c r="H155" s="24">
        <f t="shared" si="31"/>
        <v>218002.76623031386</v>
      </c>
      <c r="I155" s="4">
        <f t="shared" si="32"/>
        <v>0</v>
      </c>
      <c r="J155" s="4">
        <f t="shared" si="33"/>
        <v>0</v>
      </c>
      <c r="K155" s="3"/>
      <c r="L155" s="21">
        <f t="shared" si="34"/>
        <v>143</v>
      </c>
      <c r="M155" s="22">
        <f>'Quadplex, Mortgage &amp; Rent'!$D$7</f>
        <v>4930.9559943990735</v>
      </c>
      <c r="N155" s="22">
        <f t="shared" si="41"/>
        <v>308.72883171305403</v>
      </c>
      <c r="O155" s="22">
        <f t="shared" si="35"/>
        <v>4622.2271626860193</v>
      </c>
      <c r="P155" s="33">
        <f>SUM('Quadplex, Mortgage &amp; Rent'!$P$12:$P$15)-M155</f>
        <v>2655.0440056009265</v>
      </c>
      <c r="Q155" s="22">
        <f t="shared" si="36"/>
        <v>48846.740050568507</v>
      </c>
      <c r="R155" s="24">
        <f t="shared" si="37"/>
        <v>361644.74005057075</v>
      </c>
      <c r="S155" s="4">
        <f t="shared" si="38"/>
        <v>1</v>
      </c>
      <c r="T155" s="4">
        <f t="shared" si="39"/>
        <v>0</v>
      </c>
    </row>
    <row r="156" spans="2:20" ht="15.6" x14ac:dyDescent="0.3">
      <c r="B156" s="21">
        <f t="shared" si="28"/>
        <v>144</v>
      </c>
      <c r="C156" s="22">
        <f>'Quadplex, Mortgage &amp; Rent'!$D$7</f>
        <v>4930.9559943990735</v>
      </c>
      <c r="D156" s="22">
        <f t="shared" si="40"/>
        <v>-30.727654999999999</v>
      </c>
      <c r="E156" s="22">
        <f t="shared" si="29"/>
        <v>-5586</v>
      </c>
      <c r="F156" s="33">
        <f>SUM('Quadplex, Mortgage &amp; Rent'!$D$12:$D$15)-C156</f>
        <v>5586</v>
      </c>
      <c r="G156" s="22">
        <f t="shared" si="30"/>
        <v>-5586</v>
      </c>
      <c r="H156" s="24">
        <f t="shared" si="31"/>
        <v>217972.03857531387</v>
      </c>
      <c r="I156" s="4">
        <f t="shared" si="32"/>
        <v>0</v>
      </c>
      <c r="J156" s="4">
        <f t="shared" si="33"/>
        <v>0</v>
      </c>
      <c r="K156" s="3"/>
      <c r="L156" s="21">
        <f t="shared" si="34"/>
        <v>144</v>
      </c>
      <c r="M156" s="22">
        <f>'Quadplex, Mortgage &amp; Rent'!$D$7</f>
        <v>4930.9559943990735</v>
      </c>
      <c r="N156" s="22">
        <f t="shared" si="41"/>
        <v>268.69777589483562</v>
      </c>
      <c r="O156" s="22">
        <f t="shared" si="35"/>
        <v>4662.2582185042374</v>
      </c>
      <c r="P156" s="33">
        <f>SUM('Quadplex, Mortgage &amp; Rent'!$P$12:$P$15)-M156</f>
        <v>2655.0440056009265</v>
      </c>
      <c r="Q156" s="22">
        <f t="shared" si="36"/>
        <v>41529.437826463341</v>
      </c>
      <c r="R156" s="24">
        <f t="shared" si="37"/>
        <v>361913.43782646558</v>
      </c>
      <c r="S156" s="4">
        <f t="shared" si="38"/>
        <v>1</v>
      </c>
      <c r="T156" s="4">
        <f t="shared" si="39"/>
        <v>0</v>
      </c>
    </row>
    <row r="157" spans="2:20" ht="15.6" x14ac:dyDescent="0.3">
      <c r="B157" s="21">
        <f t="shared" si="28"/>
        <v>145</v>
      </c>
      <c r="C157" s="22">
        <f>'Quadplex, Mortgage &amp; Rent'!$D$7</f>
        <v>4930.9559943990735</v>
      </c>
      <c r="D157" s="22">
        <f t="shared" si="40"/>
        <v>-30.727654999999999</v>
      </c>
      <c r="E157" s="22">
        <f t="shared" si="29"/>
        <v>-5586</v>
      </c>
      <c r="F157" s="33">
        <f>SUM('Quadplex, Mortgage &amp; Rent'!$D$12:$D$15)-C157</f>
        <v>5586</v>
      </c>
      <c r="G157" s="22">
        <f t="shared" si="30"/>
        <v>-5586</v>
      </c>
      <c r="H157" s="24">
        <f t="shared" si="31"/>
        <v>217941.31092031387</v>
      </c>
      <c r="I157" s="4">
        <f t="shared" si="32"/>
        <v>0</v>
      </c>
      <c r="J157" s="4">
        <f t="shared" si="33"/>
        <v>0</v>
      </c>
      <c r="K157" s="3"/>
      <c r="L157" s="21">
        <f t="shared" si="34"/>
        <v>145</v>
      </c>
      <c r="M157" s="22">
        <f>'Quadplex, Mortgage &amp; Rent'!$D$7</f>
        <v>4930.9559943990735</v>
      </c>
      <c r="N157" s="22">
        <f t="shared" si="41"/>
        <v>228.44651591040375</v>
      </c>
      <c r="O157" s="22">
        <f t="shared" si="35"/>
        <v>4702.5094784886696</v>
      </c>
      <c r="P157" s="33">
        <f>SUM('Quadplex, Mortgage &amp; Rent'!$P$12:$P$15)-M157</f>
        <v>2655.0440056009265</v>
      </c>
      <c r="Q157" s="22">
        <f t="shared" si="36"/>
        <v>34171.884342373749</v>
      </c>
      <c r="R157" s="24">
        <f t="shared" si="37"/>
        <v>362141.88434237597</v>
      </c>
      <c r="S157" s="4">
        <f t="shared" si="38"/>
        <v>1</v>
      </c>
      <c r="T157" s="4">
        <f t="shared" si="39"/>
        <v>0</v>
      </c>
    </row>
    <row r="158" spans="2:20" ht="15.6" x14ac:dyDescent="0.3">
      <c r="B158" s="21">
        <f t="shared" si="28"/>
        <v>146</v>
      </c>
      <c r="C158" s="22">
        <f>'Quadplex, Mortgage &amp; Rent'!$D$7</f>
        <v>4930.9559943990735</v>
      </c>
      <c r="D158" s="22">
        <f t="shared" si="40"/>
        <v>-30.727654999999999</v>
      </c>
      <c r="E158" s="22">
        <f t="shared" si="29"/>
        <v>-5586</v>
      </c>
      <c r="F158" s="33">
        <f>SUM('Quadplex, Mortgage &amp; Rent'!$D$12:$D$15)-C158</f>
        <v>5586</v>
      </c>
      <c r="G158" s="22">
        <f t="shared" si="30"/>
        <v>-5586</v>
      </c>
      <c r="H158" s="24">
        <f t="shared" si="31"/>
        <v>217910.58326531388</v>
      </c>
      <c r="I158" s="4">
        <f t="shared" si="32"/>
        <v>0</v>
      </c>
      <c r="J158" s="4">
        <f t="shared" si="33"/>
        <v>0</v>
      </c>
      <c r="K158" s="3"/>
      <c r="L158" s="21">
        <f t="shared" si="34"/>
        <v>146</v>
      </c>
      <c r="M158" s="22">
        <f>'Quadplex, Mortgage &amp; Rent'!$D$7</f>
        <v>4930.9559943990735</v>
      </c>
      <c r="N158" s="22">
        <f t="shared" si="41"/>
        <v>187.97384045334093</v>
      </c>
      <c r="O158" s="22">
        <f t="shared" si="35"/>
        <v>4742.9821539457325</v>
      </c>
      <c r="P158" s="33">
        <f>SUM('Quadplex, Mortgage &amp; Rent'!$P$12:$P$15)-M158</f>
        <v>2655.0440056009265</v>
      </c>
      <c r="Q158" s="22">
        <f t="shared" si="36"/>
        <v>26773.858182827091</v>
      </c>
      <c r="R158" s="24">
        <f t="shared" si="37"/>
        <v>362329.85818282928</v>
      </c>
      <c r="S158" s="4">
        <f t="shared" si="38"/>
        <v>1</v>
      </c>
      <c r="T158" s="4">
        <f t="shared" si="39"/>
        <v>0</v>
      </c>
    </row>
    <row r="159" spans="2:20" ht="15.6" x14ac:dyDescent="0.3">
      <c r="B159" s="21">
        <f t="shared" si="28"/>
        <v>147</v>
      </c>
      <c r="C159" s="22">
        <f>'Quadplex, Mortgage &amp; Rent'!$D$7</f>
        <v>4930.9559943990735</v>
      </c>
      <c r="D159" s="22">
        <f t="shared" si="40"/>
        <v>-30.727654999999999</v>
      </c>
      <c r="E159" s="22">
        <f t="shared" si="29"/>
        <v>-5586</v>
      </c>
      <c r="F159" s="33">
        <f>SUM('Quadplex, Mortgage &amp; Rent'!$D$12:$D$15)-C159</f>
        <v>5586</v>
      </c>
      <c r="G159" s="22">
        <f t="shared" si="30"/>
        <v>-5586</v>
      </c>
      <c r="H159" s="24">
        <f t="shared" si="31"/>
        <v>217879.85561031388</v>
      </c>
      <c r="I159" s="4">
        <f t="shared" si="32"/>
        <v>0</v>
      </c>
      <c r="J159" s="4">
        <f t="shared" si="33"/>
        <v>0</v>
      </c>
      <c r="K159" s="3"/>
      <c r="L159" s="21">
        <f t="shared" si="34"/>
        <v>147</v>
      </c>
      <c r="M159" s="22">
        <f>'Quadplex, Mortgage &amp; Rent'!$D$7</f>
        <v>4930.9559943990735</v>
      </c>
      <c r="N159" s="22">
        <f t="shared" si="41"/>
        <v>147.27853155403469</v>
      </c>
      <c r="O159" s="22">
        <f t="shared" si="35"/>
        <v>4783.6774628450385</v>
      </c>
      <c r="P159" s="33">
        <f>SUM('Quadplex, Mortgage &amp; Rent'!$P$12:$P$15)-M159</f>
        <v>2655.0440056009265</v>
      </c>
      <c r="Q159" s="22">
        <f t="shared" si="36"/>
        <v>19335.136714381129</v>
      </c>
      <c r="R159" s="24">
        <f t="shared" si="37"/>
        <v>362477.13671438332</v>
      </c>
      <c r="S159" s="4">
        <f t="shared" si="38"/>
        <v>1</v>
      </c>
      <c r="T159" s="4">
        <f t="shared" si="39"/>
        <v>0</v>
      </c>
    </row>
    <row r="160" spans="2:20" ht="15.6" x14ac:dyDescent="0.3">
      <c r="B160" s="21">
        <f t="shared" si="28"/>
        <v>148</v>
      </c>
      <c r="C160" s="22">
        <f>'Quadplex, Mortgage &amp; Rent'!$D$7</f>
        <v>4930.9559943990735</v>
      </c>
      <c r="D160" s="22">
        <f t="shared" si="40"/>
        <v>-30.727654999999999</v>
      </c>
      <c r="E160" s="22">
        <f t="shared" si="29"/>
        <v>-5586</v>
      </c>
      <c r="F160" s="33">
        <f>SUM('Quadplex, Mortgage &amp; Rent'!$D$12:$D$15)-C160</f>
        <v>5586</v>
      </c>
      <c r="G160" s="22">
        <f t="shared" si="30"/>
        <v>-5586</v>
      </c>
      <c r="H160" s="24">
        <f t="shared" si="31"/>
        <v>217849.12795531389</v>
      </c>
      <c r="I160" s="4">
        <f t="shared" si="32"/>
        <v>0</v>
      </c>
      <c r="J160" s="4">
        <f t="shared" si="33"/>
        <v>0</v>
      </c>
      <c r="K160" s="3"/>
      <c r="L160" s="21">
        <f t="shared" si="34"/>
        <v>148</v>
      </c>
      <c r="M160" s="22">
        <f>'Quadplex, Mortgage &amp; Rent'!$D$7</f>
        <v>4930.9559943990735</v>
      </c>
      <c r="N160" s="22">
        <f t="shared" si="41"/>
        <v>106.35936454302487</v>
      </c>
      <c r="O160" s="22">
        <f t="shared" si="35"/>
        <v>4824.5966298560488</v>
      </c>
      <c r="P160" s="33">
        <f>SUM('Quadplex, Mortgage &amp; Rent'!$P$12:$P$15)-M160</f>
        <v>2655.0440056009265</v>
      </c>
      <c r="Q160" s="22">
        <f t="shared" si="36"/>
        <v>11855.496078924154</v>
      </c>
      <c r="R160" s="24">
        <f t="shared" si="37"/>
        <v>362583.49607892637</v>
      </c>
      <c r="S160" s="4">
        <f t="shared" si="38"/>
        <v>1</v>
      </c>
      <c r="T160" s="4">
        <f t="shared" si="39"/>
        <v>0</v>
      </c>
    </row>
    <row r="161" spans="2:20" ht="15.6" x14ac:dyDescent="0.3">
      <c r="B161" s="21">
        <f t="shared" si="28"/>
        <v>149</v>
      </c>
      <c r="C161" s="22">
        <f>'Quadplex, Mortgage &amp; Rent'!$D$7</f>
        <v>4930.9559943990735</v>
      </c>
      <c r="D161" s="22">
        <f t="shared" si="40"/>
        <v>-30.727654999999999</v>
      </c>
      <c r="E161" s="22">
        <f t="shared" si="29"/>
        <v>-5586</v>
      </c>
      <c r="F161" s="33">
        <f>SUM('Quadplex, Mortgage &amp; Rent'!$D$12:$D$15)-C161</f>
        <v>5586</v>
      </c>
      <c r="G161" s="22">
        <f t="shared" si="30"/>
        <v>-5586</v>
      </c>
      <c r="H161" s="24">
        <f t="shared" si="31"/>
        <v>217818.40030031389</v>
      </c>
      <c r="I161" s="4">
        <f t="shared" si="32"/>
        <v>0</v>
      </c>
      <c r="J161" s="4">
        <f t="shared" si="33"/>
        <v>0</v>
      </c>
      <c r="K161" s="3"/>
      <c r="L161" s="21">
        <f t="shared" si="34"/>
        <v>149</v>
      </c>
      <c r="M161" s="22">
        <f>'Quadplex, Mortgage &amp; Rent'!$D$7</f>
        <v>4930.9559943990735</v>
      </c>
      <c r="N161" s="22">
        <f t="shared" si="41"/>
        <v>65.215108014148612</v>
      </c>
      <c r="O161" s="22">
        <f t="shared" si="35"/>
        <v>4865.740886384925</v>
      </c>
      <c r="P161" s="33">
        <f>SUM('Quadplex, Mortgage &amp; Rent'!$P$12:$P$15)-M161</f>
        <v>2655.0440056009265</v>
      </c>
      <c r="Q161" s="22">
        <f t="shared" si="36"/>
        <v>4334.7111869383025</v>
      </c>
      <c r="R161" s="24">
        <f t="shared" si="37"/>
        <v>362648.71118694055</v>
      </c>
      <c r="S161" s="4">
        <f t="shared" si="38"/>
        <v>1</v>
      </c>
      <c r="T161" s="4">
        <f t="shared" si="39"/>
        <v>0</v>
      </c>
    </row>
    <row r="162" spans="2:20" ht="15.6" x14ac:dyDescent="0.3">
      <c r="B162" s="21">
        <f t="shared" si="28"/>
        <v>150</v>
      </c>
      <c r="C162" s="22">
        <f>'Quadplex, Mortgage &amp; Rent'!$D$7</f>
        <v>4930.9559943990735</v>
      </c>
      <c r="D162" s="22">
        <f t="shared" si="40"/>
        <v>-30.727654999999999</v>
      </c>
      <c r="E162" s="22">
        <f t="shared" si="29"/>
        <v>-5586</v>
      </c>
      <c r="F162" s="33">
        <f>SUM('Quadplex, Mortgage &amp; Rent'!$D$12:$D$15)-C162</f>
        <v>5586</v>
      </c>
      <c r="G162" s="22">
        <f t="shared" si="30"/>
        <v>-5586</v>
      </c>
      <c r="H162" s="24">
        <f t="shared" si="31"/>
        <v>217787.6726453139</v>
      </c>
      <c r="I162" s="4">
        <f t="shared" si="32"/>
        <v>0</v>
      </c>
      <c r="J162" s="4">
        <f t="shared" si="33"/>
        <v>0</v>
      </c>
      <c r="K162" s="3"/>
      <c r="L162" s="21">
        <f t="shared" si="34"/>
        <v>150</v>
      </c>
      <c r="M162" s="22">
        <f>'Quadplex, Mortgage &amp; Rent'!$D$7</f>
        <v>4930.9559943990735</v>
      </c>
      <c r="N162" s="22">
        <f t="shared" si="41"/>
        <v>23.844523787483112</v>
      </c>
      <c r="O162" s="22">
        <f t="shared" si="35"/>
        <v>4334.7111869383025</v>
      </c>
      <c r="P162" s="33">
        <f>SUM('Quadplex, Mortgage &amp; Rent'!$P$12:$P$15)-M162</f>
        <v>2655.0440056009265</v>
      </c>
      <c r="Q162" s="22">
        <f t="shared" si="36"/>
        <v>-2655.0440056009265</v>
      </c>
      <c r="R162" s="24">
        <f t="shared" si="37"/>
        <v>362672.55571072805</v>
      </c>
      <c r="S162" s="4">
        <f t="shared" si="38"/>
        <v>0</v>
      </c>
      <c r="T162" s="4">
        <f t="shared" si="39"/>
        <v>1</v>
      </c>
    </row>
    <row r="163" spans="2:20" ht="15.6" x14ac:dyDescent="0.3">
      <c r="B163" s="21">
        <f t="shared" si="28"/>
        <v>151</v>
      </c>
      <c r="C163" s="22">
        <f>'Quadplex, Mortgage &amp; Rent'!$D$7</f>
        <v>4930.9559943990735</v>
      </c>
      <c r="D163" s="22">
        <f t="shared" si="40"/>
        <v>-30.727654999999999</v>
      </c>
      <c r="E163" s="22">
        <f t="shared" si="29"/>
        <v>-5586</v>
      </c>
      <c r="F163" s="33">
        <f>SUM('Quadplex, Mortgage &amp; Rent'!$D$12:$D$15)-C163</f>
        <v>5586</v>
      </c>
      <c r="G163" s="22">
        <f t="shared" si="30"/>
        <v>-5586</v>
      </c>
      <c r="H163" s="24">
        <f t="shared" si="31"/>
        <v>217756.9449903139</v>
      </c>
      <c r="I163" s="4">
        <f t="shared" si="32"/>
        <v>0</v>
      </c>
      <c r="J163" s="4">
        <f t="shared" si="33"/>
        <v>0</v>
      </c>
      <c r="K163" s="3"/>
      <c r="L163" s="21">
        <f t="shared" si="34"/>
        <v>151</v>
      </c>
      <c r="M163" s="22">
        <f>'Quadplex, Mortgage &amp; Rent'!$D$7</f>
        <v>4930.9559943990735</v>
      </c>
      <c r="N163" s="22">
        <f t="shared" si="41"/>
        <v>-14.604954567476431</v>
      </c>
      <c r="O163" s="22">
        <f t="shared" si="35"/>
        <v>-2655.0440056009265</v>
      </c>
      <c r="P163" s="33">
        <f>SUM('Quadplex, Mortgage &amp; Rent'!$P$12:$P$15)-M163</f>
        <v>2655.0440056009265</v>
      </c>
      <c r="Q163" s="22">
        <f t="shared" si="36"/>
        <v>-2655.0440056009265</v>
      </c>
      <c r="R163" s="24">
        <f t="shared" si="37"/>
        <v>362657.95075616054</v>
      </c>
      <c r="S163" s="4">
        <f t="shared" si="38"/>
        <v>0</v>
      </c>
      <c r="T163" s="4">
        <f t="shared" si="39"/>
        <v>0</v>
      </c>
    </row>
    <row r="164" spans="2:20" ht="15.6" x14ac:dyDescent="0.3">
      <c r="B164" s="21">
        <f t="shared" si="28"/>
        <v>152</v>
      </c>
      <c r="C164" s="22">
        <f>'Quadplex, Mortgage &amp; Rent'!$D$7</f>
        <v>4930.9559943990735</v>
      </c>
      <c r="D164" s="22">
        <f t="shared" si="40"/>
        <v>-30.727654999999999</v>
      </c>
      <c r="E164" s="22">
        <f t="shared" si="29"/>
        <v>-5586</v>
      </c>
      <c r="F164" s="33">
        <f>SUM('Quadplex, Mortgage &amp; Rent'!$D$12:$D$15)-C164</f>
        <v>5586</v>
      </c>
      <c r="G164" s="22">
        <f t="shared" si="30"/>
        <v>-5586</v>
      </c>
      <c r="H164" s="24">
        <f t="shared" si="31"/>
        <v>217726.21733531391</v>
      </c>
      <c r="I164" s="4">
        <f t="shared" si="32"/>
        <v>0</v>
      </c>
      <c r="J164" s="4">
        <f t="shared" si="33"/>
        <v>0</v>
      </c>
      <c r="K164" s="3"/>
      <c r="L164" s="21">
        <f t="shared" si="34"/>
        <v>152</v>
      </c>
      <c r="M164" s="22">
        <f>'Quadplex, Mortgage &amp; Rent'!$D$7</f>
        <v>4930.9559943990735</v>
      </c>
      <c r="N164" s="22">
        <f t="shared" si="41"/>
        <v>-14.604954567476431</v>
      </c>
      <c r="O164" s="22">
        <f t="shared" si="35"/>
        <v>-2655.0440056009265</v>
      </c>
      <c r="P164" s="33">
        <f>SUM('Quadplex, Mortgage &amp; Rent'!$P$12:$P$15)-M164</f>
        <v>2655.0440056009265</v>
      </c>
      <c r="Q164" s="22">
        <f t="shared" si="36"/>
        <v>-2655.0440056009265</v>
      </c>
      <c r="R164" s="24">
        <f t="shared" si="37"/>
        <v>362643.34580159304</v>
      </c>
      <c r="S164" s="4">
        <f t="shared" si="38"/>
        <v>0</v>
      </c>
      <c r="T164" s="4">
        <f t="shared" si="39"/>
        <v>0</v>
      </c>
    </row>
    <row r="165" spans="2:20" ht="15.6" x14ac:dyDescent="0.3">
      <c r="B165" s="21">
        <f t="shared" si="28"/>
        <v>153</v>
      </c>
      <c r="C165" s="22">
        <f>'Quadplex, Mortgage &amp; Rent'!$D$7</f>
        <v>4930.9559943990735</v>
      </c>
      <c r="D165" s="22">
        <f t="shared" si="40"/>
        <v>-30.727654999999999</v>
      </c>
      <c r="E165" s="22">
        <f t="shared" si="29"/>
        <v>-5586</v>
      </c>
      <c r="F165" s="33">
        <f>SUM('Quadplex, Mortgage &amp; Rent'!$D$12:$D$15)-C165</f>
        <v>5586</v>
      </c>
      <c r="G165" s="22">
        <f t="shared" si="30"/>
        <v>-5586</v>
      </c>
      <c r="H165" s="24">
        <f t="shared" si="31"/>
        <v>217695.48968031391</v>
      </c>
      <c r="I165" s="4">
        <f t="shared" si="32"/>
        <v>0</v>
      </c>
      <c r="J165" s="4">
        <f t="shared" si="33"/>
        <v>0</v>
      </c>
      <c r="K165" s="3"/>
      <c r="L165" s="21">
        <f t="shared" si="34"/>
        <v>153</v>
      </c>
      <c r="M165" s="22">
        <f>'Quadplex, Mortgage &amp; Rent'!$D$7</f>
        <v>4930.9559943990735</v>
      </c>
      <c r="N165" s="22">
        <f t="shared" si="41"/>
        <v>-14.604954567476431</v>
      </c>
      <c r="O165" s="22">
        <f t="shared" si="35"/>
        <v>-2655.0440056009265</v>
      </c>
      <c r="P165" s="33">
        <f>SUM('Quadplex, Mortgage &amp; Rent'!$P$12:$P$15)-M165</f>
        <v>2655.0440056009265</v>
      </c>
      <c r="Q165" s="22">
        <f t="shared" si="36"/>
        <v>-2655.0440056009265</v>
      </c>
      <c r="R165" s="24">
        <f t="shared" si="37"/>
        <v>362628.74084702553</v>
      </c>
      <c r="S165" s="4">
        <f t="shared" si="38"/>
        <v>0</v>
      </c>
      <c r="T165" s="4">
        <f t="shared" si="39"/>
        <v>0</v>
      </c>
    </row>
    <row r="166" spans="2:20" ht="15.6" x14ac:dyDescent="0.3">
      <c r="B166" s="21">
        <f t="shared" si="28"/>
        <v>154</v>
      </c>
      <c r="C166" s="22">
        <f>'Quadplex, Mortgage &amp; Rent'!$D$7</f>
        <v>4930.9559943990735</v>
      </c>
      <c r="D166" s="22">
        <f t="shared" si="40"/>
        <v>-30.727654999999999</v>
      </c>
      <c r="E166" s="22">
        <f t="shared" si="29"/>
        <v>-5586</v>
      </c>
      <c r="F166" s="33">
        <f>SUM('Quadplex, Mortgage &amp; Rent'!$D$12:$D$15)-C166</f>
        <v>5586</v>
      </c>
      <c r="G166" s="22">
        <f t="shared" si="30"/>
        <v>-5586</v>
      </c>
      <c r="H166" s="24">
        <f t="shared" si="31"/>
        <v>217664.76202531392</v>
      </c>
      <c r="I166" s="4">
        <f t="shared" si="32"/>
        <v>0</v>
      </c>
      <c r="J166" s="4">
        <f t="shared" si="33"/>
        <v>0</v>
      </c>
      <c r="K166" s="3"/>
      <c r="L166" s="21">
        <f t="shared" si="34"/>
        <v>154</v>
      </c>
      <c r="M166" s="22">
        <f>'Quadplex, Mortgage &amp; Rent'!$D$7</f>
        <v>4930.9559943990735</v>
      </c>
      <c r="N166" s="22">
        <f t="shared" si="41"/>
        <v>-14.604954567476431</v>
      </c>
      <c r="O166" s="22">
        <f t="shared" si="35"/>
        <v>-2655.0440056009265</v>
      </c>
      <c r="P166" s="33">
        <f>SUM('Quadplex, Mortgage &amp; Rent'!$P$12:$P$15)-M166</f>
        <v>2655.0440056009265</v>
      </c>
      <c r="Q166" s="22">
        <f t="shared" si="36"/>
        <v>-2655.0440056009265</v>
      </c>
      <c r="R166" s="24">
        <f t="shared" si="37"/>
        <v>362614.13589245803</v>
      </c>
      <c r="S166" s="4">
        <f t="shared" si="38"/>
        <v>0</v>
      </c>
      <c r="T166" s="4">
        <f t="shared" si="39"/>
        <v>0</v>
      </c>
    </row>
    <row r="167" spans="2:20" ht="15.6" x14ac:dyDescent="0.3">
      <c r="B167" s="21">
        <f t="shared" si="28"/>
        <v>155</v>
      </c>
      <c r="C167" s="22">
        <f>'Quadplex, Mortgage &amp; Rent'!$D$7</f>
        <v>4930.9559943990735</v>
      </c>
      <c r="D167" s="22">
        <f t="shared" si="40"/>
        <v>-30.727654999999999</v>
      </c>
      <c r="E167" s="22">
        <f t="shared" si="29"/>
        <v>-5586</v>
      </c>
      <c r="F167" s="33">
        <f>SUM('Quadplex, Mortgage &amp; Rent'!$D$12:$D$15)-C167</f>
        <v>5586</v>
      </c>
      <c r="G167" s="22">
        <f t="shared" si="30"/>
        <v>-5586</v>
      </c>
      <c r="H167" s="24">
        <f t="shared" si="31"/>
        <v>217634.03437031392</v>
      </c>
      <c r="I167" s="4">
        <f t="shared" si="32"/>
        <v>0</v>
      </c>
      <c r="J167" s="4">
        <f t="shared" si="33"/>
        <v>0</v>
      </c>
      <c r="K167" s="3"/>
      <c r="L167" s="21">
        <f t="shared" si="34"/>
        <v>155</v>
      </c>
      <c r="M167" s="22">
        <f>'Quadplex, Mortgage &amp; Rent'!$D$7</f>
        <v>4930.9559943990735</v>
      </c>
      <c r="N167" s="22">
        <f t="shared" si="41"/>
        <v>-14.604954567476431</v>
      </c>
      <c r="O167" s="22">
        <f t="shared" si="35"/>
        <v>-2655.0440056009265</v>
      </c>
      <c r="P167" s="33">
        <f>SUM('Quadplex, Mortgage &amp; Rent'!$P$12:$P$15)-M167</f>
        <v>2655.0440056009265</v>
      </c>
      <c r="Q167" s="22">
        <f t="shared" si="36"/>
        <v>-2655.0440056009265</v>
      </c>
      <c r="R167" s="24">
        <f t="shared" si="37"/>
        <v>362599.53093789052</v>
      </c>
      <c r="S167" s="4">
        <f t="shared" si="38"/>
        <v>0</v>
      </c>
      <c r="T167" s="4">
        <f t="shared" si="39"/>
        <v>0</v>
      </c>
    </row>
    <row r="168" spans="2:20" ht="15.6" x14ac:dyDescent="0.3">
      <c r="B168" s="21">
        <f t="shared" si="28"/>
        <v>156</v>
      </c>
      <c r="C168" s="22">
        <f>'Quadplex, Mortgage &amp; Rent'!$D$7</f>
        <v>4930.9559943990735</v>
      </c>
      <c r="D168" s="22">
        <f t="shared" si="40"/>
        <v>-30.727654999999999</v>
      </c>
      <c r="E168" s="22">
        <f t="shared" si="29"/>
        <v>-5586</v>
      </c>
      <c r="F168" s="33">
        <f>SUM('Quadplex, Mortgage &amp; Rent'!$D$12:$D$15)-C168</f>
        <v>5586</v>
      </c>
      <c r="G168" s="22">
        <f t="shared" si="30"/>
        <v>-5586</v>
      </c>
      <c r="H168" s="24">
        <f t="shared" si="31"/>
        <v>217603.30671531393</v>
      </c>
      <c r="I168" s="4">
        <f t="shared" si="32"/>
        <v>0</v>
      </c>
      <c r="J168" s="4">
        <f t="shared" si="33"/>
        <v>0</v>
      </c>
      <c r="K168" s="3"/>
      <c r="L168" s="21">
        <f t="shared" si="34"/>
        <v>156</v>
      </c>
      <c r="M168" s="22">
        <f>'Quadplex, Mortgage &amp; Rent'!$D$7</f>
        <v>4930.9559943990735</v>
      </c>
      <c r="N168" s="22">
        <f t="shared" si="41"/>
        <v>-14.604954567476431</v>
      </c>
      <c r="O168" s="22">
        <f t="shared" si="35"/>
        <v>-2655.0440056009265</v>
      </c>
      <c r="P168" s="33">
        <f>SUM('Quadplex, Mortgage &amp; Rent'!$P$12:$P$15)-M168</f>
        <v>2655.0440056009265</v>
      </c>
      <c r="Q168" s="22">
        <f t="shared" si="36"/>
        <v>-2655.0440056009265</v>
      </c>
      <c r="R168" s="24">
        <f t="shared" si="37"/>
        <v>362584.92598332302</v>
      </c>
      <c r="S168" s="4">
        <f t="shared" si="38"/>
        <v>0</v>
      </c>
      <c r="T168" s="4">
        <f t="shared" si="39"/>
        <v>0</v>
      </c>
    </row>
    <row r="169" spans="2:20" ht="15.6" x14ac:dyDescent="0.3">
      <c r="B169" s="21">
        <f t="shared" si="28"/>
        <v>157</v>
      </c>
      <c r="C169" s="22">
        <f>'Quadplex, Mortgage &amp; Rent'!$D$7</f>
        <v>4930.9559943990735</v>
      </c>
      <c r="D169" s="22">
        <f t="shared" si="40"/>
        <v>-30.727654999999999</v>
      </c>
      <c r="E169" s="22">
        <f t="shared" si="29"/>
        <v>-5586</v>
      </c>
      <c r="F169" s="33">
        <f>SUM('Quadplex, Mortgage &amp; Rent'!$D$12:$D$15)-C169</f>
        <v>5586</v>
      </c>
      <c r="G169" s="22">
        <f t="shared" si="30"/>
        <v>-5586</v>
      </c>
      <c r="H169" s="24">
        <f t="shared" si="31"/>
        <v>217572.57906031393</v>
      </c>
      <c r="I169" s="4">
        <f t="shared" si="32"/>
        <v>0</v>
      </c>
      <c r="J169" s="4">
        <f t="shared" si="33"/>
        <v>0</v>
      </c>
      <c r="K169" s="3"/>
      <c r="L169" s="21">
        <f t="shared" si="34"/>
        <v>157</v>
      </c>
      <c r="M169" s="22">
        <f>'Quadplex, Mortgage &amp; Rent'!$D$7</f>
        <v>4930.9559943990735</v>
      </c>
      <c r="N169" s="22">
        <f t="shared" si="41"/>
        <v>-14.604954567476431</v>
      </c>
      <c r="O169" s="22">
        <f t="shared" si="35"/>
        <v>-2655.0440056009265</v>
      </c>
      <c r="P169" s="33">
        <f>SUM('Quadplex, Mortgage &amp; Rent'!$P$12:$P$15)-M169</f>
        <v>2655.0440056009265</v>
      </c>
      <c r="Q169" s="22">
        <f t="shared" si="36"/>
        <v>-2655.0440056009265</v>
      </c>
      <c r="R169" s="24">
        <f t="shared" si="37"/>
        <v>362570.32102875551</v>
      </c>
      <c r="S169" s="4">
        <f t="shared" si="38"/>
        <v>0</v>
      </c>
      <c r="T169" s="4">
        <f t="shared" si="39"/>
        <v>0</v>
      </c>
    </row>
    <row r="170" spans="2:20" ht="15.6" x14ac:dyDescent="0.3">
      <c r="B170" s="21">
        <f t="shared" si="28"/>
        <v>158</v>
      </c>
      <c r="C170" s="22">
        <f>'Quadplex, Mortgage &amp; Rent'!$D$7</f>
        <v>4930.9559943990735</v>
      </c>
      <c r="D170" s="22">
        <f t="shared" si="40"/>
        <v>-30.727654999999999</v>
      </c>
      <c r="E170" s="22">
        <f t="shared" si="29"/>
        <v>-5586</v>
      </c>
      <c r="F170" s="33">
        <f>SUM('Quadplex, Mortgage &amp; Rent'!$D$12:$D$15)-C170</f>
        <v>5586</v>
      </c>
      <c r="G170" s="22">
        <f t="shared" si="30"/>
        <v>-5586</v>
      </c>
      <c r="H170" s="24">
        <f t="shared" si="31"/>
        <v>217541.85140531394</v>
      </c>
      <c r="I170" s="4">
        <f t="shared" si="32"/>
        <v>0</v>
      </c>
      <c r="J170" s="4">
        <f t="shared" si="33"/>
        <v>0</v>
      </c>
      <c r="K170" s="3"/>
      <c r="L170" s="21">
        <f t="shared" si="34"/>
        <v>158</v>
      </c>
      <c r="M170" s="22">
        <f>'Quadplex, Mortgage &amp; Rent'!$D$7</f>
        <v>4930.9559943990735</v>
      </c>
      <c r="N170" s="22">
        <f t="shared" si="41"/>
        <v>-14.604954567476431</v>
      </c>
      <c r="O170" s="22">
        <f t="shared" si="35"/>
        <v>-2655.0440056009265</v>
      </c>
      <c r="P170" s="33">
        <f>SUM('Quadplex, Mortgage &amp; Rent'!$P$12:$P$15)-M170</f>
        <v>2655.0440056009265</v>
      </c>
      <c r="Q170" s="22">
        <f t="shared" si="36"/>
        <v>-2655.0440056009265</v>
      </c>
      <c r="R170" s="24">
        <f t="shared" si="37"/>
        <v>362555.71607418801</v>
      </c>
      <c r="S170" s="4">
        <f t="shared" si="38"/>
        <v>0</v>
      </c>
      <c r="T170" s="4">
        <f t="shared" si="39"/>
        <v>0</v>
      </c>
    </row>
    <row r="171" spans="2:20" ht="15.6" x14ac:dyDescent="0.3">
      <c r="B171" s="21">
        <f t="shared" si="28"/>
        <v>159</v>
      </c>
      <c r="C171" s="22">
        <f>'Quadplex, Mortgage &amp; Rent'!$D$7</f>
        <v>4930.9559943990735</v>
      </c>
      <c r="D171" s="22">
        <f t="shared" si="40"/>
        <v>-30.727654999999999</v>
      </c>
      <c r="E171" s="22">
        <f t="shared" si="29"/>
        <v>-5586</v>
      </c>
      <c r="F171" s="33">
        <f>SUM('Quadplex, Mortgage &amp; Rent'!$D$12:$D$15)-C171</f>
        <v>5586</v>
      </c>
      <c r="G171" s="22">
        <f t="shared" si="30"/>
        <v>-5586</v>
      </c>
      <c r="H171" s="24">
        <f t="shared" si="31"/>
        <v>217511.12375031394</v>
      </c>
      <c r="I171" s="4">
        <f t="shared" si="32"/>
        <v>0</v>
      </c>
      <c r="J171" s="4">
        <f t="shared" si="33"/>
        <v>0</v>
      </c>
      <c r="K171" s="3"/>
      <c r="L171" s="21">
        <f t="shared" si="34"/>
        <v>159</v>
      </c>
      <c r="M171" s="22">
        <f>'Quadplex, Mortgage &amp; Rent'!$D$7</f>
        <v>4930.9559943990735</v>
      </c>
      <c r="N171" s="22">
        <f t="shared" si="41"/>
        <v>-14.604954567476431</v>
      </c>
      <c r="O171" s="22">
        <f t="shared" si="35"/>
        <v>-2655.0440056009265</v>
      </c>
      <c r="P171" s="33">
        <f>SUM('Quadplex, Mortgage &amp; Rent'!$P$12:$P$15)-M171</f>
        <v>2655.0440056009265</v>
      </c>
      <c r="Q171" s="22">
        <f t="shared" si="36"/>
        <v>-2655.0440056009265</v>
      </c>
      <c r="R171" s="24">
        <f t="shared" si="37"/>
        <v>362541.1111196205</v>
      </c>
      <c r="S171" s="4">
        <f t="shared" si="38"/>
        <v>0</v>
      </c>
      <c r="T171" s="4">
        <f t="shared" si="39"/>
        <v>0</v>
      </c>
    </row>
    <row r="172" spans="2:20" ht="15.6" x14ac:dyDescent="0.3">
      <c r="B172" s="21">
        <f t="shared" si="28"/>
        <v>160</v>
      </c>
      <c r="C172" s="22">
        <f>'Quadplex, Mortgage &amp; Rent'!$D$7</f>
        <v>4930.9559943990735</v>
      </c>
      <c r="D172" s="22">
        <f t="shared" si="40"/>
        <v>-30.727654999999999</v>
      </c>
      <c r="E172" s="22">
        <f t="shared" si="29"/>
        <v>-5586</v>
      </c>
      <c r="F172" s="33">
        <f>SUM('Quadplex, Mortgage &amp; Rent'!$D$12:$D$15)-C172</f>
        <v>5586</v>
      </c>
      <c r="G172" s="22">
        <f t="shared" si="30"/>
        <v>-5586</v>
      </c>
      <c r="H172" s="24">
        <f t="shared" si="31"/>
        <v>217480.39609531395</v>
      </c>
      <c r="I172" s="4">
        <f t="shared" si="32"/>
        <v>0</v>
      </c>
      <c r="J172" s="4">
        <f t="shared" si="33"/>
        <v>0</v>
      </c>
      <c r="K172" s="3"/>
      <c r="L172" s="21">
        <f t="shared" si="34"/>
        <v>160</v>
      </c>
      <c r="M172" s="22">
        <f>'Quadplex, Mortgage &amp; Rent'!$D$7</f>
        <v>4930.9559943990735</v>
      </c>
      <c r="N172" s="22">
        <f t="shared" si="41"/>
        <v>-14.604954567476431</v>
      </c>
      <c r="O172" s="22">
        <f t="shared" si="35"/>
        <v>-2655.0440056009265</v>
      </c>
      <c r="P172" s="33">
        <f>SUM('Quadplex, Mortgage &amp; Rent'!$P$12:$P$15)-M172</f>
        <v>2655.0440056009265</v>
      </c>
      <c r="Q172" s="22">
        <f t="shared" si="36"/>
        <v>-2655.0440056009265</v>
      </c>
      <c r="R172" s="24">
        <f t="shared" si="37"/>
        <v>362526.506165053</v>
      </c>
      <c r="S172" s="4">
        <f t="shared" si="38"/>
        <v>0</v>
      </c>
      <c r="T172" s="4">
        <f t="shared" si="39"/>
        <v>0</v>
      </c>
    </row>
    <row r="173" spans="2:20" ht="15.6" x14ac:dyDescent="0.3">
      <c r="B173" s="21">
        <f t="shared" si="28"/>
        <v>161</v>
      </c>
      <c r="C173" s="22">
        <f>'Quadplex, Mortgage &amp; Rent'!$D$7</f>
        <v>4930.9559943990735</v>
      </c>
      <c r="D173" s="22">
        <f t="shared" si="40"/>
        <v>-30.727654999999999</v>
      </c>
      <c r="E173" s="22">
        <f t="shared" si="29"/>
        <v>-5586</v>
      </c>
      <c r="F173" s="33">
        <f>SUM('Quadplex, Mortgage &amp; Rent'!$D$12:$D$15)-C173</f>
        <v>5586</v>
      </c>
      <c r="G173" s="22">
        <f t="shared" si="30"/>
        <v>-5586</v>
      </c>
      <c r="H173" s="24">
        <f t="shared" si="31"/>
        <v>217449.66844031395</v>
      </c>
      <c r="I173" s="4">
        <f t="shared" si="32"/>
        <v>0</v>
      </c>
      <c r="J173" s="4">
        <f t="shared" si="33"/>
        <v>0</v>
      </c>
      <c r="K173" s="3"/>
      <c r="L173" s="21">
        <f t="shared" si="34"/>
        <v>161</v>
      </c>
      <c r="M173" s="22">
        <f>'Quadplex, Mortgage &amp; Rent'!$D$7</f>
        <v>4930.9559943990735</v>
      </c>
      <c r="N173" s="22">
        <f t="shared" si="41"/>
        <v>-14.604954567476431</v>
      </c>
      <c r="O173" s="22">
        <f t="shared" si="35"/>
        <v>-2655.0440056009265</v>
      </c>
      <c r="P173" s="33">
        <f>SUM('Quadplex, Mortgage &amp; Rent'!$P$12:$P$15)-M173</f>
        <v>2655.0440056009265</v>
      </c>
      <c r="Q173" s="22">
        <f t="shared" si="36"/>
        <v>-2655.0440056009265</v>
      </c>
      <c r="R173" s="24">
        <f t="shared" si="37"/>
        <v>362511.90121048549</v>
      </c>
      <c r="S173" s="4">
        <f t="shared" si="38"/>
        <v>0</v>
      </c>
      <c r="T173" s="4">
        <f t="shared" si="39"/>
        <v>0</v>
      </c>
    </row>
    <row r="174" spans="2:20" ht="15.6" x14ac:dyDescent="0.3">
      <c r="B174" s="21">
        <f t="shared" si="28"/>
        <v>162</v>
      </c>
      <c r="C174" s="22">
        <f>'Quadplex, Mortgage &amp; Rent'!$D$7</f>
        <v>4930.9559943990735</v>
      </c>
      <c r="D174" s="22">
        <f t="shared" si="40"/>
        <v>-30.727654999999999</v>
      </c>
      <c r="E174" s="22">
        <f t="shared" si="29"/>
        <v>-5586</v>
      </c>
      <c r="F174" s="33">
        <f>SUM('Quadplex, Mortgage &amp; Rent'!$D$12:$D$15)-C174</f>
        <v>5586</v>
      </c>
      <c r="G174" s="22">
        <f t="shared" si="30"/>
        <v>-5586</v>
      </c>
      <c r="H174" s="24">
        <f t="shared" si="31"/>
        <v>217418.94078531396</v>
      </c>
      <c r="I174" s="4">
        <f t="shared" si="32"/>
        <v>0</v>
      </c>
      <c r="J174" s="4">
        <f t="shared" si="33"/>
        <v>0</v>
      </c>
      <c r="K174" s="3"/>
      <c r="L174" s="21">
        <f t="shared" si="34"/>
        <v>162</v>
      </c>
      <c r="M174" s="22">
        <f>'Quadplex, Mortgage &amp; Rent'!$D$7</f>
        <v>4930.9559943990735</v>
      </c>
      <c r="N174" s="22">
        <f t="shared" si="41"/>
        <v>-14.604954567476431</v>
      </c>
      <c r="O174" s="22">
        <f t="shared" si="35"/>
        <v>-2655.0440056009265</v>
      </c>
      <c r="P174" s="33">
        <f>SUM('Quadplex, Mortgage &amp; Rent'!$P$12:$P$15)-M174</f>
        <v>2655.0440056009265</v>
      </c>
      <c r="Q174" s="22">
        <f t="shared" si="36"/>
        <v>-2655.0440056009265</v>
      </c>
      <c r="R174" s="24">
        <f t="shared" si="37"/>
        <v>362497.29625591799</v>
      </c>
      <c r="S174" s="4">
        <f t="shared" si="38"/>
        <v>0</v>
      </c>
      <c r="T174" s="4">
        <f t="shared" si="39"/>
        <v>0</v>
      </c>
    </row>
    <row r="175" spans="2:20" ht="15.6" x14ac:dyDescent="0.3">
      <c r="B175" s="21">
        <f t="shared" si="28"/>
        <v>163</v>
      </c>
      <c r="C175" s="22">
        <f>'Quadplex, Mortgage &amp; Rent'!$D$7</f>
        <v>4930.9559943990735</v>
      </c>
      <c r="D175" s="22">
        <f t="shared" si="40"/>
        <v>-30.727654999999999</v>
      </c>
      <c r="E175" s="22">
        <f t="shared" si="29"/>
        <v>-5586</v>
      </c>
      <c r="F175" s="33">
        <f>SUM('Quadplex, Mortgage &amp; Rent'!$D$12:$D$15)-C175</f>
        <v>5586</v>
      </c>
      <c r="G175" s="22">
        <f t="shared" si="30"/>
        <v>-5586</v>
      </c>
      <c r="H175" s="24">
        <f t="shared" si="31"/>
        <v>217388.21313031396</v>
      </c>
      <c r="I175" s="4">
        <f t="shared" si="32"/>
        <v>0</v>
      </c>
      <c r="J175" s="4">
        <f t="shared" si="33"/>
        <v>0</v>
      </c>
      <c r="K175" s="3"/>
      <c r="L175" s="21">
        <f t="shared" si="34"/>
        <v>163</v>
      </c>
      <c r="M175" s="22">
        <f>'Quadplex, Mortgage &amp; Rent'!$D$7</f>
        <v>4930.9559943990735</v>
      </c>
      <c r="N175" s="22">
        <f t="shared" si="41"/>
        <v>-14.604954567476431</v>
      </c>
      <c r="O175" s="22">
        <f t="shared" si="35"/>
        <v>-2655.0440056009265</v>
      </c>
      <c r="P175" s="33">
        <f>SUM('Quadplex, Mortgage &amp; Rent'!$P$12:$P$15)-M175</f>
        <v>2655.0440056009265</v>
      </c>
      <c r="Q175" s="22">
        <f t="shared" si="36"/>
        <v>-2655.0440056009265</v>
      </c>
      <c r="R175" s="24">
        <f t="shared" si="37"/>
        <v>362482.69130135048</v>
      </c>
      <c r="S175" s="4">
        <f t="shared" si="38"/>
        <v>0</v>
      </c>
      <c r="T175" s="4">
        <f t="shared" si="39"/>
        <v>0</v>
      </c>
    </row>
    <row r="176" spans="2:20" ht="15.6" x14ac:dyDescent="0.3">
      <c r="B176" s="21">
        <f t="shared" si="28"/>
        <v>164</v>
      </c>
      <c r="C176" s="22">
        <f>'Quadplex, Mortgage &amp; Rent'!$D$7</f>
        <v>4930.9559943990735</v>
      </c>
      <c r="D176" s="22">
        <f t="shared" si="40"/>
        <v>-30.727654999999999</v>
      </c>
      <c r="E176" s="22">
        <f t="shared" si="29"/>
        <v>-5586</v>
      </c>
      <c r="F176" s="33">
        <f>SUM('Quadplex, Mortgage &amp; Rent'!$D$12:$D$15)-C176</f>
        <v>5586</v>
      </c>
      <c r="G176" s="22">
        <f t="shared" si="30"/>
        <v>-5586</v>
      </c>
      <c r="H176" s="24">
        <f t="shared" si="31"/>
        <v>217357.48547531397</v>
      </c>
      <c r="I176" s="4">
        <f t="shared" si="32"/>
        <v>0</v>
      </c>
      <c r="J176" s="4">
        <f t="shared" si="33"/>
        <v>0</v>
      </c>
      <c r="K176" s="3"/>
      <c r="L176" s="21">
        <f t="shared" si="34"/>
        <v>164</v>
      </c>
      <c r="M176" s="22">
        <f>'Quadplex, Mortgage &amp; Rent'!$D$7</f>
        <v>4930.9559943990735</v>
      </c>
      <c r="N176" s="22">
        <f t="shared" si="41"/>
        <v>-14.604954567476431</v>
      </c>
      <c r="O176" s="22">
        <f t="shared" si="35"/>
        <v>-2655.0440056009265</v>
      </c>
      <c r="P176" s="33">
        <f>SUM('Quadplex, Mortgage &amp; Rent'!$P$12:$P$15)-M176</f>
        <v>2655.0440056009265</v>
      </c>
      <c r="Q176" s="22">
        <f t="shared" si="36"/>
        <v>-2655.0440056009265</v>
      </c>
      <c r="R176" s="24">
        <f t="shared" si="37"/>
        <v>362468.08634678298</v>
      </c>
      <c r="S176" s="4">
        <f t="shared" si="38"/>
        <v>0</v>
      </c>
      <c r="T176" s="4">
        <f t="shared" si="39"/>
        <v>0</v>
      </c>
    </row>
    <row r="177" spans="2:20" ht="15.6" x14ac:dyDescent="0.3">
      <c r="B177" s="21">
        <f t="shared" si="28"/>
        <v>165</v>
      </c>
      <c r="C177" s="22">
        <f>'Quadplex, Mortgage &amp; Rent'!$D$7</f>
        <v>4930.9559943990735</v>
      </c>
      <c r="D177" s="22">
        <f t="shared" si="40"/>
        <v>-30.727654999999999</v>
      </c>
      <c r="E177" s="22">
        <f t="shared" si="29"/>
        <v>-5586</v>
      </c>
      <c r="F177" s="33">
        <f>SUM('Quadplex, Mortgage &amp; Rent'!$D$12:$D$15)-C177</f>
        <v>5586</v>
      </c>
      <c r="G177" s="22">
        <f t="shared" si="30"/>
        <v>-5586</v>
      </c>
      <c r="H177" s="24">
        <f t="shared" si="31"/>
        <v>217326.75782031397</v>
      </c>
      <c r="I177" s="4">
        <f t="shared" si="32"/>
        <v>0</v>
      </c>
      <c r="J177" s="4">
        <f t="shared" si="33"/>
        <v>0</v>
      </c>
      <c r="K177" s="3"/>
      <c r="L177" s="21">
        <f t="shared" si="34"/>
        <v>165</v>
      </c>
      <c r="M177" s="22">
        <f>'Quadplex, Mortgage &amp; Rent'!$D$7</f>
        <v>4930.9559943990735</v>
      </c>
      <c r="N177" s="22">
        <f t="shared" si="41"/>
        <v>-14.604954567476431</v>
      </c>
      <c r="O177" s="22">
        <f t="shared" si="35"/>
        <v>-2655.0440056009265</v>
      </c>
      <c r="P177" s="33">
        <f>SUM('Quadplex, Mortgage &amp; Rent'!$P$12:$P$15)-M177</f>
        <v>2655.0440056009265</v>
      </c>
      <c r="Q177" s="22">
        <f t="shared" si="36"/>
        <v>-2655.0440056009265</v>
      </c>
      <c r="R177" s="24">
        <f t="shared" si="37"/>
        <v>362453.48139221547</v>
      </c>
      <c r="S177" s="4">
        <f t="shared" si="38"/>
        <v>0</v>
      </c>
      <c r="T177" s="4">
        <f t="shared" si="39"/>
        <v>0</v>
      </c>
    </row>
    <row r="178" spans="2:20" ht="15.6" x14ac:dyDescent="0.3">
      <c r="B178" s="21">
        <f t="shared" si="28"/>
        <v>166</v>
      </c>
      <c r="C178" s="22">
        <f>'Quadplex, Mortgage &amp; Rent'!$D$7</f>
        <v>4930.9559943990735</v>
      </c>
      <c r="D178" s="22">
        <f t="shared" si="40"/>
        <v>-30.727654999999999</v>
      </c>
      <c r="E178" s="22">
        <f t="shared" si="29"/>
        <v>-5586</v>
      </c>
      <c r="F178" s="33">
        <f>SUM('Quadplex, Mortgage &amp; Rent'!$D$12:$D$15)-C178</f>
        <v>5586</v>
      </c>
      <c r="G178" s="22">
        <f t="shared" si="30"/>
        <v>-5586</v>
      </c>
      <c r="H178" s="24">
        <f t="shared" si="31"/>
        <v>217296.03016531398</v>
      </c>
      <c r="I178" s="4">
        <f t="shared" si="32"/>
        <v>0</v>
      </c>
      <c r="J178" s="4">
        <f t="shared" si="33"/>
        <v>0</v>
      </c>
      <c r="K178" s="3"/>
      <c r="L178" s="21">
        <f t="shared" si="34"/>
        <v>166</v>
      </c>
      <c r="M178" s="22">
        <f>'Quadplex, Mortgage &amp; Rent'!$D$7</f>
        <v>4930.9559943990735</v>
      </c>
      <c r="N178" s="22">
        <f t="shared" si="41"/>
        <v>-14.604954567476431</v>
      </c>
      <c r="O178" s="22">
        <f t="shared" si="35"/>
        <v>-2655.0440056009265</v>
      </c>
      <c r="P178" s="33">
        <f>SUM('Quadplex, Mortgage &amp; Rent'!$P$12:$P$15)-M178</f>
        <v>2655.0440056009265</v>
      </c>
      <c r="Q178" s="22">
        <f t="shared" si="36"/>
        <v>-2655.0440056009265</v>
      </c>
      <c r="R178" s="24">
        <f t="shared" si="37"/>
        <v>362438.87643764797</v>
      </c>
      <c r="S178" s="4">
        <f t="shared" si="38"/>
        <v>0</v>
      </c>
      <c r="T178" s="4">
        <f t="shared" si="39"/>
        <v>0</v>
      </c>
    </row>
    <row r="179" spans="2:20" ht="15.6" x14ac:dyDescent="0.3">
      <c r="B179" s="21">
        <f t="shared" si="28"/>
        <v>167</v>
      </c>
      <c r="C179" s="22">
        <f>'Quadplex, Mortgage &amp; Rent'!$D$7</f>
        <v>4930.9559943990735</v>
      </c>
      <c r="D179" s="22">
        <f t="shared" si="40"/>
        <v>-30.727654999999999</v>
      </c>
      <c r="E179" s="22">
        <f t="shared" si="29"/>
        <v>-5586</v>
      </c>
      <c r="F179" s="33">
        <f>SUM('Quadplex, Mortgage &amp; Rent'!$D$12:$D$15)-C179</f>
        <v>5586</v>
      </c>
      <c r="G179" s="22">
        <f t="shared" si="30"/>
        <v>-5586</v>
      </c>
      <c r="H179" s="24">
        <f t="shared" si="31"/>
        <v>217265.30251031398</v>
      </c>
      <c r="I179" s="4">
        <f t="shared" si="32"/>
        <v>0</v>
      </c>
      <c r="J179" s="4">
        <f t="shared" si="33"/>
        <v>0</v>
      </c>
      <c r="K179" s="3"/>
      <c r="L179" s="21">
        <f t="shared" si="34"/>
        <v>167</v>
      </c>
      <c r="M179" s="22">
        <f>'Quadplex, Mortgage &amp; Rent'!$D$7</f>
        <v>4930.9559943990735</v>
      </c>
      <c r="N179" s="22">
        <f t="shared" si="41"/>
        <v>-14.604954567476431</v>
      </c>
      <c r="O179" s="22">
        <f t="shared" si="35"/>
        <v>-2655.0440056009265</v>
      </c>
      <c r="P179" s="33">
        <f>SUM('Quadplex, Mortgage &amp; Rent'!$P$12:$P$15)-M179</f>
        <v>2655.0440056009265</v>
      </c>
      <c r="Q179" s="22">
        <f t="shared" si="36"/>
        <v>-2655.0440056009265</v>
      </c>
      <c r="R179" s="24">
        <f t="shared" si="37"/>
        <v>362424.27148308046</v>
      </c>
      <c r="S179" s="4">
        <f t="shared" si="38"/>
        <v>0</v>
      </c>
      <c r="T179" s="4">
        <f t="shared" si="39"/>
        <v>0</v>
      </c>
    </row>
    <row r="180" spans="2:20" ht="15.6" x14ac:dyDescent="0.3">
      <c r="B180" s="21">
        <f t="shared" si="28"/>
        <v>168</v>
      </c>
      <c r="C180" s="22">
        <f>'Quadplex, Mortgage &amp; Rent'!$D$7</f>
        <v>4930.9559943990735</v>
      </c>
      <c r="D180" s="22">
        <f t="shared" si="40"/>
        <v>-30.727654999999999</v>
      </c>
      <c r="E180" s="22">
        <f t="shared" si="29"/>
        <v>-5586</v>
      </c>
      <c r="F180" s="33">
        <f>SUM('Quadplex, Mortgage &amp; Rent'!$D$12:$D$15)-C180</f>
        <v>5586</v>
      </c>
      <c r="G180" s="22">
        <f t="shared" si="30"/>
        <v>-5586</v>
      </c>
      <c r="H180" s="24">
        <f t="shared" si="31"/>
        <v>217234.57485531399</v>
      </c>
      <c r="I180" s="4">
        <f t="shared" si="32"/>
        <v>0</v>
      </c>
      <c r="J180" s="4">
        <f t="shared" si="33"/>
        <v>0</v>
      </c>
      <c r="K180" s="3"/>
      <c r="L180" s="21">
        <f t="shared" si="34"/>
        <v>168</v>
      </c>
      <c r="M180" s="22">
        <f>'Quadplex, Mortgage &amp; Rent'!$D$7</f>
        <v>4930.9559943990735</v>
      </c>
      <c r="N180" s="22">
        <f t="shared" si="41"/>
        <v>-14.604954567476431</v>
      </c>
      <c r="O180" s="22">
        <f t="shared" si="35"/>
        <v>-2655.0440056009265</v>
      </c>
      <c r="P180" s="33">
        <f>SUM('Quadplex, Mortgage &amp; Rent'!$P$12:$P$15)-M180</f>
        <v>2655.0440056009265</v>
      </c>
      <c r="Q180" s="22">
        <f t="shared" si="36"/>
        <v>-2655.0440056009265</v>
      </c>
      <c r="R180" s="24">
        <f t="shared" si="37"/>
        <v>362409.66652851296</v>
      </c>
      <c r="S180" s="4">
        <f t="shared" si="38"/>
        <v>0</v>
      </c>
      <c r="T180" s="4">
        <f t="shared" si="39"/>
        <v>0</v>
      </c>
    </row>
    <row r="181" spans="2:20" ht="15.6" x14ac:dyDescent="0.3">
      <c r="B181" s="21">
        <f t="shared" si="28"/>
        <v>169</v>
      </c>
      <c r="C181" s="22">
        <f>'Quadplex, Mortgage &amp; Rent'!$D$7</f>
        <v>4930.9559943990735</v>
      </c>
      <c r="D181" s="22">
        <f t="shared" si="40"/>
        <v>-30.727654999999999</v>
      </c>
      <c r="E181" s="22">
        <f t="shared" si="29"/>
        <v>-5586</v>
      </c>
      <c r="F181" s="33">
        <f>SUM('Quadplex, Mortgage &amp; Rent'!$D$12:$D$15)-C181</f>
        <v>5586</v>
      </c>
      <c r="G181" s="22">
        <f t="shared" si="30"/>
        <v>-5586</v>
      </c>
      <c r="H181" s="24">
        <f t="shared" si="31"/>
        <v>217203.84720031399</v>
      </c>
      <c r="I181" s="4">
        <f t="shared" si="32"/>
        <v>0</v>
      </c>
      <c r="J181" s="4">
        <f t="shared" si="33"/>
        <v>0</v>
      </c>
      <c r="K181" s="3"/>
      <c r="L181" s="21">
        <f t="shared" si="34"/>
        <v>169</v>
      </c>
      <c r="M181" s="22">
        <f>'Quadplex, Mortgage &amp; Rent'!$D$7</f>
        <v>4930.9559943990735</v>
      </c>
      <c r="N181" s="22">
        <f t="shared" si="41"/>
        <v>-14.604954567476431</v>
      </c>
      <c r="O181" s="22">
        <f t="shared" si="35"/>
        <v>-2655.0440056009265</v>
      </c>
      <c r="P181" s="33">
        <f>SUM('Quadplex, Mortgage &amp; Rent'!$P$12:$P$15)-M181</f>
        <v>2655.0440056009265</v>
      </c>
      <c r="Q181" s="22">
        <f t="shared" si="36"/>
        <v>-2655.0440056009265</v>
      </c>
      <c r="R181" s="24">
        <f t="shared" si="37"/>
        <v>362395.06157394545</v>
      </c>
      <c r="S181" s="4">
        <f t="shared" si="38"/>
        <v>0</v>
      </c>
      <c r="T181" s="4">
        <f t="shared" si="39"/>
        <v>0</v>
      </c>
    </row>
    <row r="182" spans="2:20" ht="15.6" x14ac:dyDescent="0.3">
      <c r="B182" s="21">
        <f t="shared" si="28"/>
        <v>170</v>
      </c>
      <c r="C182" s="22">
        <f>'Quadplex, Mortgage &amp; Rent'!$D$7</f>
        <v>4930.9559943990735</v>
      </c>
      <c r="D182" s="22">
        <f t="shared" si="40"/>
        <v>-30.727654999999999</v>
      </c>
      <c r="E182" s="22">
        <f t="shared" si="29"/>
        <v>-5586</v>
      </c>
      <c r="F182" s="33">
        <f>SUM('Quadplex, Mortgage &amp; Rent'!$D$12:$D$15)-C182</f>
        <v>5586</v>
      </c>
      <c r="G182" s="22">
        <f t="shared" si="30"/>
        <v>-5586</v>
      </c>
      <c r="H182" s="24">
        <f t="shared" si="31"/>
        <v>217173.119545314</v>
      </c>
      <c r="I182" s="4">
        <f t="shared" si="32"/>
        <v>0</v>
      </c>
      <c r="J182" s="4">
        <f t="shared" si="33"/>
        <v>0</v>
      </c>
      <c r="K182" s="3"/>
      <c r="L182" s="21">
        <f t="shared" si="34"/>
        <v>170</v>
      </c>
      <c r="M182" s="22">
        <f>'Quadplex, Mortgage &amp; Rent'!$D$7</f>
        <v>4930.9559943990735</v>
      </c>
      <c r="N182" s="22">
        <f t="shared" si="41"/>
        <v>-14.604954567476431</v>
      </c>
      <c r="O182" s="22">
        <f t="shared" si="35"/>
        <v>-2655.0440056009265</v>
      </c>
      <c r="P182" s="33">
        <f>SUM('Quadplex, Mortgage &amp; Rent'!$P$12:$P$15)-M182</f>
        <v>2655.0440056009265</v>
      </c>
      <c r="Q182" s="22">
        <f t="shared" si="36"/>
        <v>-2655.0440056009265</v>
      </c>
      <c r="R182" s="24">
        <f t="shared" si="37"/>
        <v>362380.45661937795</v>
      </c>
      <c r="S182" s="4">
        <f t="shared" si="38"/>
        <v>0</v>
      </c>
      <c r="T182" s="4">
        <f t="shared" si="39"/>
        <v>0</v>
      </c>
    </row>
    <row r="183" spans="2:20" ht="15.6" x14ac:dyDescent="0.3">
      <c r="B183" s="21">
        <f t="shared" si="28"/>
        <v>171</v>
      </c>
      <c r="C183" s="22">
        <f>'Quadplex, Mortgage &amp; Rent'!$D$7</f>
        <v>4930.9559943990735</v>
      </c>
      <c r="D183" s="22">
        <f t="shared" si="40"/>
        <v>-30.727654999999999</v>
      </c>
      <c r="E183" s="22">
        <f t="shared" si="29"/>
        <v>-5586</v>
      </c>
      <c r="F183" s="33">
        <f>SUM('Quadplex, Mortgage &amp; Rent'!$D$12:$D$15)-C183</f>
        <v>5586</v>
      </c>
      <c r="G183" s="22">
        <f t="shared" si="30"/>
        <v>-5586</v>
      </c>
      <c r="H183" s="24">
        <f t="shared" si="31"/>
        <v>217142.391890314</v>
      </c>
      <c r="I183" s="4">
        <f t="shared" si="32"/>
        <v>0</v>
      </c>
      <c r="J183" s="4">
        <f t="shared" si="33"/>
        <v>0</v>
      </c>
      <c r="K183" s="3"/>
      <c r="L183" s="21">
        <f t="shared" si="34"/>
        <v>171</v>
      </c>
      <c r="M183" s="22">
        <f>'Quadplex, Mortgage &amp; Rent'!$D$7</f>
        <v>4930.9559943990735</v>
      </c>
      <c r="N183" s="22">
        <f t="shared" si="41"/>
        <v>-14.604954567476431</v>
      </c>
      <c r="O183" s="22">
        <f t="shared" si="35"/>
        <v>-2655.0440056009265</v>
      </c>
      <c r="P183" s="33">
        <f>SUM('Quadplex, Mortgage &amp; Rent'!$P$12:$P$15)-M183</f>
        <v>2655.0440056009265</v>
      </c>
      <c r="Q183" s="22">
        <f t="shared" si="36"/>
        <v>-2655.0440056009265</v>
      </c>
      <c r="R183" s="24">
        <f t="shared" si="37"/>
        <v>362365.85166481044</v>
      </c>
      <c r="S183" s="4">
        <f t="shared" si="38"/>
        <v>0</v>
      </c>
      <c r="T183" s="4">
        <f t="shared" si="39"/>
        <v>0</v>
      </c>
    </row>
    <row r="184" spans="2:20" ht="15.6" x14ac:dyDescent="0.3">
      <c r="B184" s="21">
        <f t="shared" si="28"/>
        <v>172</v>
      </c>
      <c r="C184" s="22">
        <f>'Quadplex, Mortgage &amp; Rent'!$D$7</f>
        <v>4930.9559943990735</v>
      </c>
      <c r="D184" s="22">
        <f t="shared" si="40"/>
        <v>-30.727654999999999</v>
      </c>
      <c r="E184" s="22">
        <f t="shared" si="29"/>
        <v>-5586</v>
      </c>
      <c r="F184" s="33">
        <f>SUM('Quadplex, Mortgage &amp; Rent'!$D$12:$D$15)-C184</f>
        <v>5586</v>
      </c>
      <c r="G184" s="22">
        <f t="shared" si="30"/>
        <v>-5586</v>
      </c>
      <c r="H184" s="24">
        <f t="shared" si="31"/>
        <v>217111.66423531401</v>
      </c>
      <c r="I184" s="4">
        <f t="shared" si="32"/>
        <v>0</v>
      </c>
      <c r="J184" s="4">
        <f t="shared" si="33"/>
        <v>0</v>
      </c>
      <c r="K184" s="3"/>
      <c r="L184" s="21">
        <f t="shared" si="34"/>
        <v>172</v>
      </c>
      <c r="M184" s="22">
        <f>'Quadplex, Mortgage &amp; Rent'!$D$7</f>
        <v>4930.9559943990735</v>
      </c>
      <c r="N184" s="22">
        <f t="shared" si="41"/>
        <v>-14.604954567476431</v>
      </c>
      <c r="O184" s="22">
        <f t="shared" si="35"/>
        <v>-2655.0440056009265</v>
      </c>
      <c r="P184" s="33">
        <f>SUM('Quadplex, Mortgage &amp; Rent'!$P$12:$P$15)-M184</f>
        <v>2655.0440056009265</v>
      </c>
      <c r="Q184" s="22">
        <f t="shared" si="36"/>
        <v>-2655.0440056009265</v>
      </c>
      <c r="R184" s="24">
        <f t="shared" si="37"/>
        <v>362351.24671024294</v>
      </c>
      <c r="S184" s="4">
        <f t="shared" si="38"/>
        <v>0</v>
      </c>
      <c r="T184" s="4">
        <f t="shared" si="39"/>
        <v>0</v>
      </c>
    </row>
    <row r="185" spans="2:20" ht="15.6" x14ac:dyDescent="0.3">
      <c r="B185" s="21">
        <f t="shared" si="28"/>
        <v>173</v>
      </c>
      <c r="C185" s="22">
        <f>'Quadplex, Mortgage &amp; Rent'!$D$7</f>
        <v>4930.9559943990735</v>
      </c>
      <c r="D185" s="22">
        <f t="shared" si="40"/>
        <v>-30.727654999999999</v>
      </c>
      <c r="E185" s="22">
        <f t="shared" si="29"/>
        <v>-5586</v>
      </c>
      <c r="F185" s="33">
        <f>SUM('Quadplex, Mortgage &amp; Rent'!$D$12:$D$15)-C185</f>
        <v>5586</v>
      </c>
      <c r="G185" s="22">
        <f t="shared" si="30"/>
        <v>-5586</v>
      </c>
      <c r="H185" s="24">
        <f t="shared" si="31"/>
        <v>217080.93658031401</v>
      </c>
      <c r="I185" s="4">
        <f t="shared" si="32"/>
        <v>0</v>
      </c>
      <c r="J185" s="4">
        <f t="shared" si="33"/>
        <v>0</v>
      </c>
      <c r="K185" s="3"/>
      <c r="L185" s="21">
        <f t="shared" si="34"/>
        <v>173</v>
      </c>
      <c r="M185" s="22">
        <f>'Quadplex, Mortgage &amp; Rent'!$D$7</f>
        <v>4930.9559943990735</v>
      </c>
      <c r="N185" s="22">
        <f t="shared" si="41"/>
        <v>-14.604954567476431</v>
      </c>
      <c r="O185" s="22">
        <f t="shared" si="35"/>
        <v>-2655.0440056009265</v>
      </c>
      <c r="P185" s="33">
        <f>SUM('Quadplex, Mortgage &amp; Rent'!$P$12:$P$15)-M185</f>
        <v>2655.0440056009265</v>
      </c>
      <c r="Q185" s="22">
        <f t="shared" si="36"/>
        <v>-2655.0440056009265</v>
      </c>
      <c r="R185" s="24">
        <f t="shared" si="37"/>
        <v>362336.64175567543</v>
      </c>
      <c r="S185" s="4">
        <f t="shared" si="38"/>
        <v>0</v>
      </c>
      <c r="T185" s="4">
        <f t="shared" si="39"/>
        <v>0</v>
      </c>
    </row>
    <row r="186" spans="2:20" ht="15.6" x14ac:dyDescent="0.3">
      <c r="B186" s="21">
        <f t="shared" si="28"/>
        <v>174</v>
      </c>
      <c r="C186" s="22">
        <f>'Quadplex, Mortgage &amp; Rent'!$D$7</f>
        <v>4930.9559943990735</v>
      </c>
      <c r="D186" s="22">
        <f t="shared" si="40"/>
        <v>-30.727654999999999</v>
      </c>
      <c r="E186" s="22">
        <f t="shared" si="29"/>
        <v>-5586</v>
      </c>
      <c r="F186" s="33">
        <f>SUM('Quadplex, Mortgage &amp; Rent'!$D$12:$D$15)-C186</f>
        <v>5586</v>
      </c>
      <c r="G186" s="22">
        <f t="shared" si="30"/>
        <v>-5586</v>
      </c>
      <c r="H186" s="24">
        <f t="shared" si="31"/>
        <v>217050.20892531401</v>
      </c>
      <c r="I186" s="4">
        <f t="shared" si="32"/>
        <v>0</v>
      </c>
      <c r="J186" s="4">
        <f t="shared" si="33"/>
        <v>0</v>
      </c>
      <c r="K186" s="3"/>
      <c r="L186" s="21">
        <f t="shared" si="34"/>
        <v>174</v>
      </c>
      <c r="M186" s="22">
        <f>'Quadplex, Mortgage &amp; Rent'!$D$7</f>
        <v>4930.9559943990735</v>
      </c>
      <c r="N186" s="22">
        <f t="shared" si="41"/>
        <v>-14.604954567476431</v>
      </c>
      <c r="O186" s="22">
        <f t="shared" si="35"/>
        <v>-2655.0440056009265</v>
      </c>
      <c r="P186" s="33">
        <f>SUM('Quadplex, Mortgage &amp; Rent'!$P$12:$P$15)-M186</f>
        <v>2655.0440056009265</v>
      </c>
      <c r="Q186" s="22">
        <f t="shared" si="36"/>
        <v>-2655.0440056009265</v>
      </c>
      <c r="R186" s="24">
        <f t="shared" si="37"/>
        <v>362322.03680110793</v>
      </c>
      <c r="S186" s="4">
        <f t="shared" si="38"/>
        <v>0</v>
      </c>
      <c r="T186" s="4">
        <f t="shared" si="39"/>
        <v>0</v>
      </c>
    </row>
    <row r="187" spans="2:20" ht="15.6" x14ac:dyDescent="0.3">
      <c r="B187" s="21">
        <f t="shared" si="28"/>
        <v>175</v>
      </c>
      <c r="C187" s="22">
        <f>'Quadplex, Mortgage &amp; Rent'!$D$7</f>
        <v>4930.9559943990735</v>
      </c>
      <c r="D187" s="22">
        <f t="shared" si="40"/>
        <v>-30.727654999999999</v>
      </c>
      <c r="E187" s="22">
        <f t="shared" si="29"/>
        <v>-5586</v>
      </c>
      <c r="F187" s="33">
        <f>SUM('Quadplex, Mortgage &amp; Rent'!$D$12:$D$15)-C187</f>
        <v>5586</v>
      </c>
      <c r="G187" s="22">
        <f t="shared" si="30"/>
        <v>-5586</v>
      </c>
      <c r="H187" s="24">
        <f t="shared" si="31"/>
        <v>217019.48127031402</v>
      </c>
      <c r="I187" s="4">
        <f t="shared" si="32"/>
        <v>0</v>
      </c>
      <c r="J187" s="4">
        <f t="shared" si="33"/>
        <v>0</v>
      </c>
      <c r="K187" s="3"/>
      <c r="L187" s="21">
        <f t="shared" si="34"/>
        <v>175</v>
      </c>
      <c r="M187" s="22">
        <f>'Quadplex, Mortgage &amp; Rent'!$D$7</f>
        <v>4930.9559943990735</v>
      </c>
      <c r="N187" s="22">
        <f t="shared" si="41"/>
        <v>-14.604954567476431</v>
      </c>
      <c r="O187" s="22">
        <f t="shared" si="35"/>
        <v>-2655.0440056009265</v>
      </c>
      <c r="P187" s="33">
        <f>SUM('Quadplex, Mortgage &amp; Rent'!$P$12:$P$15)-M187</f>
        <v>2655.0440056009265</v>
      </c>
      <c r="Q187" s="22">
        <f t="shared" si="36"/>
        <v>-2655.0440056009265</v>
      </c>
      <c r="R187" s="24">
        <f t="shared" si="37"/>
        <v>362307.43184654042</v>
      </c>
      <c r="S187" s="4">
        <f t="shared" si="38"/>
        <v>0</v>
      </c>
      <c r="T187" s="4">
        <f t="shared" si="39"/>
        <v>0</v>
      </c>
    </row>
    <row r="188" spans="2:20" ht="15.6" x14ac:dyDescent="0.3">
      <c r="B188" s="21">
        <f t="shared" si="28"/>
        <v>176</v>
      </c>
      <c r="C188" s="22">
        <f>'Quadplex, Mortgage &amp; Rent'!$D$7</f>
        <v>4930.9559943990735</v>
      </c>
      <c r="D188" s="22">
        <f t="shared" si="40"/>
        <v>-30.727654999999999</v>
      </c>
      <c r="E188" s="22">
        <f t="shared" si="29"/>
        <v>-5586</v>
      </c>
      <c r="F188" s="33">
        <f>SUM('Quadplex, Mortgage &amp; Rent'!$D$12:$D$15)-C188</f>
        <v>5586</v>
      </c>
      <c r="G188" s="22">
        <f t="shared" si="30"/>
        <v>-5586</v>
      </c>
      <c r="H188" s="24">
        <f t="shared" si="31"/>
        <v>216988.75361531402</v>
      </c>
      <c r="I188" s="4">
        <f t="shared" si="32"/>
        <v>0</v>
      </c>
      <c r="J188" s="4">
        <f t="shared" si="33"/>
        <v>0</v>
      </c>
      <c r="K188" s="3"/>
      <c r="L188" s="21">
        <f t="shared" si="34"/>
        <v>176</v>
      </c>
      <c r="M188" s="22">
        <f>'Quadplex, Mortgage &amp; Rent'!$D$7</f>
        <v>4930.9559943990735</v>
      </c>
      <c r="N188" s="22">
        <f t="shared" si="41"/>
        <v>-14.604954567476431</v>
      </c>
      <c r="O188" s="22">
        <f t="shared" si="35"/>
        <v>-2655.0440056009265</v>
      </c>
      <c r="P188" s="33">
        <f>SUM('Quadplex, Mortgage &amp; Rent'!$P$12:$P$15)-M188</f>
        <v>2655.0440056009265</v>
      </c>
      <c r="Q188" s="22">
        <f t="shared" si="36"/>
        <v>-2655.0440056009265</v>
      </c>
      <c r="R188" s="24">
        <f t="shared" si="37"/>
        <v>362292.82689197292</v>
      </c>
      <c r="S188" s="4">
        <f t="shared" si="38"/>
        <v>0</v>
      </c>
      <c r="T188" s="4">
        <f t="shared" si="39"/>
        <v>0</v>
      </c>
    </row>
    <row r="189" spans="2:20" ht="15.6" x14ac:dyDescent="0.3">
      <c r="B189" s="21">
        <f t="shared" si="28"/>
        <v>177</v>
      </c>
      <c r="C189" s="22">
        <f>'Quadplex, Mortgage &amp; Rent'!$D$7</f>
        <v>4930.9559943990735</v>
      </c>
      <c r="D189" s="22">
        <f t="shared" si="40"/>
        <v>-30.727654999999999</v>
      </c>
      <c r="E189" s="22">
        <f t="shared" si="29"/>
        <v>-5586</v>
      </c>
      <c r="F189" s="33">
        <f>SUM('Quadplex, Mortgage &amp; Rent'!$D$12:$D$15)-C189</f>
        <v>5586</v>
      </c>
      <c r="G189" s="22">
        <f t="shared" si="30"/>
        <v>-5586</v>
      </c>
      <c r="H189" s="24">
        <f t="shared" si="31"/>
        <v>216958.02596031403</v>
      </c>
      <c r="I189" s="4">
        <f t="shared" si="32"/>
        <v>0</v>
      </c>
      <c r="J189" s="4">
        <f t="shared" si="33"/>
        <v>0</v>
      </c>
      <c r="K189" s="3"/>
      <c r="L189" s="21">
        <f t="shared" si="34"/>
        <v>177</v>
      </c>
      <c r="M189" s="22">
        <f>'Quadplex, Mortgage &amp; Rent'!$D$7</f>
        <v>4930.9559943990735</v>
      </c>
      <c r="N189" s="22">
        <f t="shared" si="41"/>
        <v>-14.604954567476431</v>
      </c>
      <c r="O189" s="22">
        <f t="shared" si="35"/>
        <v>-2655.0440056009265</v>
      </c>
      <c r="P189" s="33">
        <f>SUM('Quadplex, Mortgage &amp; Rent'!$P$12:$P$15)-M189</f>
        <v>2655.0440056009265</v>
      </c>
      <c r="Q189" s="22">
        <f t="shared" si="36"/>
        <v>-2655.0440056009265</v>
      </c>
      <c r="R189" s="24">
        <f t="shared" si="37"/>
        <v>362278.22193740541</v>
      </c>
      <c r="S189" s="4">
        <f t="shared" si="38"/>
        <v>0</v>
      </c>
      <c r="T189" s="4">
        <f t="shared" si="39"/>
        <v>0</v>
      </c>
    </row>
    <row r="190" spans="2:20" ht="15.6" x14ac:dyDescent="0.3">
      <c r="B190" s="21">
        <f t="shared" si="28"/>
        <v>178</v>
      </c>
      <c r="C190" s="22">
        <f>'Quadplex, Mortgage &amp; Rent'!$D$7</f>
        <v>4930.9559943990735</v>
      </c>
      <c r="D190" s="22">
        <f t="shared" si="40"/>
        <v>-30.727654999999999</v>
      </c>
      <c r="E190" s="22">
        <f t="shared" si="29"/>
        <v>-5586</v>
      </c>
      <c r="F190" s="33">
        <f>SUM('Quadplex, Mortgage &amp; Rent'!$D$12:$D$15)-C190</f>
        <v>5586</v>
      </c>
      <c r="G190" s="22">
        <f t="shared" si="30"/>
        <v>-5586</v>
      </c>
      <c r="H190" s="24">
        <f t="shared" si="31"/>
        <v>216927.29830531403</v>
      </c>
      <c r="I190" s="4">
        <f t="shared" si="32"/>
        <v>0</v>
      </c>
      <c r="J190" s="4">
        <f t="shared" si="33"/>
        <v>0</v>
      </c>
      <c r="K190" s="3"/>
      <c r="L190" s="21">
        <f t="shared" si="34"/>
        <v>178</v>
      </c>
      <c r="M190" s="22">
        <f>'Quadplex, Mortgage &amp; Rent'!$D$7</f>
        <v>4930.9559943990735</v>
      </c>
      <c r="N190" s="22">
        <f t="shared" si="41"/>
        <v>-14.604954567476431</v>
      </c>
      <c r="O190" s="22">
        <f t="shared" si="35"/>
        <v>-2655.0440056009265</v>
      </c>
      <c r="P190" s="33">
        <f>SUM('Quadplex, Mortgage &amp; Rent'!$P$12:$P$15)-M190</f>
        <v>2655.0440056009265</v>
      </c>
      <c r="Q190" s="22">
        <f t="shared" si="36"/>
        <v>-2655.0440056009265</v>
      </c>
      <c r="R190" s="24">
        <f t="shared" si="37"/>
        <v>362263.61698283791</v>
      </c>
      <c r="S190" s="4">
        <f t="shared" si="38"/>
        <v>0</v>
      </c>
      <c r="T190" s="4">
        <f t="shared" si="39"/>
        <v>0</v>
      </c>
    </row>
    <row r="191" spans="2:20" ht="15.6" x14ac:dyDescent="0.3">
      <c r="B191" s="21">
        <f t="shared" si="28"/>
        <v>179</v>
      </c>
      <c r="C191" s="22">
        <f>'Quadplex, Mortgage &amp; Rent'!$D$7</f>
        <v>4930.9559943990735</v>
      </c>
      <c r="D191" s="22">
        <f t="shared" si="40"/>
        <v>-30.727654999999999</v>
      </c>
      <c r="E191" s="22">
        <f t="shared" si="29"/>
        <v>-5586</v>
      </c>
      <c r="F191" s="33">
        <f>SUM('Quadplex, Mortgage &amp; Rent'!$D$12:$D$15)-C191</f>
        <v>5586</v>
      </c>
      <c r="G191" s="22">
        <f t="shared" si="30"/>
        <v>-5586</v>
      </c>
      <c r="H191" s="24">
        <f t="shared" si="31"/>
        <v>216896.57065031404</v>
      </c>
      <c r="I191" s="4">
        <f t="shared" si="32"/>
        <v>0</v>
      </c>
      <c r="J191" s="4">
        <f t="shared" si="33"/>
        <v>0</v>
      </c>
      <c r="K191" s="3"/>
      <c r="L191" s="21">
        <f t="shared" si="34"/>
        <v>179</v>
      </c>
      <c r="M191" s="22">
        <f>'Quadplex, Mortgage &amp; Rent'!$D$7</f>
        <v>4930.9559943990735</v>
      </c>
      <c r="N191" s="22">
        <f t="shared" si="41"/>
        <v>-14.604954567476431</v>
      </c>
      <c r="O191" s="22">
        <f t="shared" si="35"/>
        <v>-2655.0440056009265</v>
      </c>
      <c r="P191" s="33">
        <f>SUM('Quadplex, Mortgage &amp; Rent'!$P$12:$P$15)-M191</f>
        <v>2655.0440056009265</v>
      </c>
      <c r="Q191" s="22">
        <f t="shared" si="36"/>
        <v>-2655.0440056009265</v>
      </c>
      <c r="R191" s="24">
        <f t="shared" si="37"/>
        <v>362249.0120282704</v>
      </c>
      <c r="S191" s="4">
        <f t="shared" si="38"/>
        <v>0</v>
      </c>
      <c r="T191" s="4">
        <f t="shared" si="39"/>
        <v>0</v>
      </c>
    </row>
    <row r="192" spans="2:20" ht="15.6" x14ac:dyDescent="0.3">
      <c r="B192" s="21">
        <f t="shared" si="28"/>
        <v>180</v>
      </c>
      <c r="C192" s="22">
        <f>'Quadplex, Mortgage &amp; Rent'!$D$7</f>
        <v>4930.9559943990735</v>
      </c>
      <c r="D192" s="22">
        <f t="shared" si="40"/>
        <v>-30.727654999999999</v>
      </c>
      <c r="E192" s="22">
        <f t="shared" si="29"/>
        <v>-5586</v>
      </c>
      <c r="F192" s="33">
        <f>SUM('Quadplex, Mortgage &amp; Rent'!$D$12:$D$15)-C192</f>
        <v>5586</v>
      </c>
      <c r="G192" s="22">
        <f t="shared" si="30"/>
        <v>-5586</v>
      </c>
      <c r="H192" s="24">
        <f t="shared" si="31"/>
        <v>216865.84299531404</v>
      </c>
      <c r="I192" s="4">
        <f t="shared" si="32"/>
        <v>0</v>
      </c>
      <c r="J192" s="4">
        <f t="shared" si="33"/>
        <v>0</v>
      </c>
      <c r="K192" s="3"/>
      <c r="L192" s="21">
        <f t="shared" si="34"/>
        <v>180</v>
      </c>
      <c r="M192" s="22">
        <f>'Quadplex, Mortgage &amp; Rent'!$D$7</f>
        <v>4930.9559943990735</v>
      </c>
      <c r="N192" s="22">
        <f t="shared" si="41"/>
        <v>-14.604954567476431</v>
      </c>
      <c r="O192" s="22">
        <f t="shared" si="35"/>
        <v>-2655.0440056009265</v>
      </c>
      <c r="P192" s="33">
        <f>SUM('Quadplex, Mortgage &amp; Rent'!$P$12:$P$15)-M192</f>
        <v>2655.0440056009265</v>
      </c>
      <c r="Q192" s="22">
        <f t="shared" si="36"/>
        <v>-2655.0440056009265</v>
      </c>
      <c r="R192" s="24">
        <f t="shared" si="37"/>
        <v>362234.4070737029</v>
      </c>
      <c r="S192" s="4">
        <f t="shared" si="38"/>
        <v>0</v>
      </c>
      <c r="T192" s="4">
        <f t="shared" si="39"/>
        <v>0</v>
      </c>
    </row>
    <row r="193" spans="2:20" ht="15.6" x14ac:dyDescent="0.3">
      <c r="B193" s="21">
        <f t="shared" si="28"/>
        <v>181</v>
      </c>
      <c r="C193" s="22">
        <f>'Quadplex, Mortgage &amp; Rent'!$D$7</f>
        <v>4930.9559943990735</v>
      </c>
      <c r="D193" s="22">
        <f t="shared" si="40"/>
        <v>-30.727654999999999</v>
      </c>
      <c r="E193" s="22">
        <f t="shared" si="29"/>
        <v>-5586</v>
      </c>
      <c r="F193" s="33">
        <f>SUM('Quadplex, Mortgage &amp; Rent'!$D$12:$D$15)-C193</f>
        <v>5586</v>
      </c>
      <c r="G193" s="22">
        <f t="shared" si="30"/>
        <v>-5586</v>
      </c>
      <c r="H193" s="24">
        <f t="shared" si="31"/>
        <v>216835.11534031405</v>
      </c>
      <c r="I193" s="4">
        <f t="shared" si="32"/>
        <v>0</v>
      </c>
      <c r="J193" s="4">
        <f t="shared" si="33"/>
        <v>0</v>
      </c>
      <c r="K193" s="3"/>
      <c r="L193" s="21">
        <f t="shared" si="34"/>
        <v>181</v>
      </c>
      <c r="M193" s="22">
        <f>'Quadplex, Mortgage &amp; Rent'!$D$7</f>
        <v>4930.9559943990735</v>
      </c>
      <c r="N193" s="22">
        <f t="shared" si="41"/>
        <v>-14.604954567476431</v>
      </c>
      <c r="O193" s="22">
        <f t="shared" si="35"/>
        <v>-2655.0440056009265</v>
      </c>
      <c r="P193" s="33">
        <f>SUM('Quadplex, Mortgage &amp; Rent'!$P$12:$P$15)-M193</f>
        <v>2655.0440056009265</v>
      </c>
      <c r="Q193" s="22">
        <f t="shared" si="36"/>
        <v>-2655.0440056009265</v>
      </c>
      <c r="R193" s="24">
        <f t="shared" si="37"/>
        <v>362219.80211913539</v>
      </c>
      <c r="S193" s="4">
        <f t="shared" si="38"/>
        <v>0</v>
      </c>
      <c r="T193" s="4">
        <f t="shared" si="39"/>
        <v>0</v>
      </c>
    </row>
    <row r="194" spans="2:20" ht="15.6" x14ac:dyDescent="0.3">
      <c r="B194" s="21">
        <f t="shared" si="28"/>
        <v>182</v>
      </c>
      <c r="C194" s="22">
        <f>'Quadplex, Mortgage &amp; Rent'!$D$7</f>
        <v>4930.9559943990735</v>
      </c>
      <c r="D194" s="22">
        <f t="shared" si="40"/>
        <v>-30.727654999999999</v>
      </c>
      <c r="E194" s="22">
        <f t="shared" si="29"/>
        <v>-5586</v>
      </c>
      <c r="F194" s="33">
        <f>SUM('Quadplex, Mortgage &amp; Rent'!$D$12:$D$15)-C194</f>
        <v>5586</v>
      </c>
      <c r="G194" s="22">
        <f t="shared" si="30"/>
        <v>-5586</v>
      </c>
      <c r="H194" s="24">
        <f t="shared" si="31"/>
        <v>216804.38768531405</v>
      </c>
      <c r="I194" s="4">
        <f t="shared" si="32"/>
        <v>0</v>
      </c>
      <c r="J194" s="4">
        <f t="shared" si="33"/>
        <v>0</v>
      </c>
      <c r="K194" s="3"/>
      <c r="L194" s="21">
        <f t="shared" si="34"/>
        <v>182</v>
      </c>
      <c r="M194" s="22">
        <f>'Quadplex, Mortgage &amp; Rent'!$D$7</f>
        <v>4930.9559943990735</v>
      </c>
      <c r="N194" s="22">
        <f t="shared" si="41"/>
        <v>-14.604954567476431</v>
      </c>
      <c r="O194" s="22">
        <f t="shared" si="35"/>
        <v>-2655.0440056009265</v>
      </c>
      <c r="P194" s="33">
        <f>SUM('Quadplex, Mortgage &amp; Rent'!$P$12:$P$15)-M194</f>
        <v>2655.0440056009265</v>
      </c>
      <c r="Q194" s="22">
        <f t="shared" si="36"/>
        <v>-2655.0440056009265</v>
      </c>
      <c r="R194" s="24">
        <f t="shared" si="37"/>
        <v>362205.19716456789</v>
      </c>
      <c r="S194" s="4">
        <f t="shared" si="38"/>
        <v>0</v>
      </c>
      <c r="T194" s="4">
        <f t="shared" si="39"/>
        <v>0</v>
      </c>
    </row>
    <row r="195" spans="2:20" ht="15.6" x14ac:dyDescent="0.3">
      <c r="B195" s="21">
        <f t="shared" si="28"/>
        <v>183</v>
      </c>
      <c r="C195" s="22">
        <f>'Quadplex, Mortgage &amp; Rent'!$D$7</f>
        <v>4930.9559943990735</v>
      </c>
      <c r="D195" s="22">
        <f t="shared" si="40"/>
        <v>-30.727654999999999</v>
      </c>
      <c r="E195" s="22">
        <f t="shared" si="29"/>
        <v>-5586</v>
      </c>
      <c r="F195" s="33">
        <f>SUM('Quadplex, Mortgage &amp; Rent'!$D$12:$D$15)-C195</f>
        <v>5586</v>
      </c>
      <c r="G195" s="22">
        <f t="shared" si="30"/>
        <v>-5586</v>
      </c>
      <c r="H195" s="24">
        <f t="shared" si="31"/>
        <v>216773.66003031406</v>
      </c>
      <c r="I195" s="4">
        <f t="shared" si="32"/>
        <v>0</v>
      </c>
      <c r="J195" s="4">
        <f t="shared" si="33"/>
        <v>0</v>
      </c>
      <c r="K195" s="3"/>
      <c r="L195" s="21">
        <f t="shared" si="34"/>
        <v>183</v>
      </c>
      <c r="M195" s="22">
        <f>'Quadplex, Mortgage &amp; Rent'!$D$7</f>
        <v>4930.9559943990735</v>
      </c>
      <c r="N195" s="22">
        <f t="shared" si="41"/>
        <v>-14.604954567476431</v>
      </c>
      <c r="O195" s="22">
        <f t="shared" si="35"/>
        <v>-2655.0440056009265</v>
      </c>
      <c r="P195" s="33">
        <f>SUM('Quadplex, Mortgage &amp; Rent'!$P$12:$P$15)-M195</f>
        <v>2655.0440056009265</v>
      </c>
      <c r="Q195" s="22">
        <f t="shared" si="36"/>
        <v>-2655.0440056009265</v>
      </c>
      <c r="R195" s="24">
        <f t="shared" si="37"/>
        <v>362190.59221000038</v>
      </c>
      <c r="S195" s="4">
        <f t="shared" si="38"/>
        <v>0</v>
      </c>
      <c r="T195" s="4">
        <f t="shared" si="39"/>
        <v>0</v>
      </c>
    </row>
    <row r="196" spans="2:20" ht="15.6" x14ac:dyDescent="0.3">
      <c r="B196" s="21">
        <f t="shared" si="28"/>
        <v>184</v>
      </c>
      <c r="C196" s="22">
        <f>'Quadplex, Mortgage &amp; Rent'!$D$7</f>
        <v>4930.9559943990735</v>
      </c>
      <c r="D196" s="22">
        <f t="shared" si="40"/>
        <v>-30.727654999999999</v>
      </c>
      <c r="E196" s="22">
        <f t="shared" si="29"/>
        <v>-5586</v>
      </c>
      <c r="F196" s="33">
        <f>SUM('Quadplex, Mortgage &amp; Rent'!$D$12:$D$15)-C196</f>
        <v>5586</v>
      </c>
      <c r="G196" s="22">
        <f t="shared" si="30"/>
        <v>-5586</v>
      </c>
      <c r="H196" s="24">
        <f t="shared" si="31"/>
        <v>216742.93237531406</v>
      </c>
      <c r="I196" s="4">
        <f t="shared" si="32"/>
        <v>0</v>
      </c>
      <c r="J196" s="4">
        <f t="shared" si="33"/>
        <v>0</v>
      </c>
      <c r="K196" s="3"/>
      <c r="L196" s="21">
        <f t="shared" si="34"/>
        <v>184</v>
      </c>
      <c r="M196" s="22">
        <f>'Quadplex, Mortgage &amp; Rent'!$D$7</f>
        <v>4930.9559943990735</v>
      </c>
      <c r="N196" s="22">
        <f t="shared" si="41"/>
        <v>-14.604954567476431</v>
      </c>
      <c r="O196" s="22">
        <f t="shared" si="35"/>
        <v>-2655.0440056009265</v>
      </c>
      <c r="P196" s="33">
        <f>SUM('Quadplex, Mortgage &amp; Rent'!$P$12:$P$15)-M196</f>
        <v>2655.0440056009265</v>
      </c>
      <c r="Q196" s="22">
        <f t="shared" si="36"/>
        <v>-2655.0440056009265</v>
      </c>
      <c r="R196" s="24">
        <f t="shared" si="37"/>
        <v>362175.98725543288</v>
      </c>
      <c r="S196" s="4">
        <f t="shared" si="38"/>
        <v>0</v>
      </c>
      <c r="T196" s="4">
        <f t="shared" si="39"/>
        <v>0</v>
      </c>
    </row>
    <row r="197" spans="2:20" ht="15.6" x14ac:dyDescent="0.3">
      <c r="B197" s="21">
        <f t="shared" si="28"/>
        <v>185</v>
      </c>
      <c r="C197" s="22">
        <f>'Quadplex, Mortgage &amp; Rent'!$D$7</f>
        <v>4930.9559943990735</v>
      </c>
      <c r="D197" s="22">
        <f t="shared" si="40"/>
        <v>-30.727654999999999</v>
      </c>
      <c r="E197" s="22">
        <f t="shared" si="29"/>
        <v>-5586</v>
      </c>
      <c r="F197" s="33">
        <f>SUM('Quadplex, Mortgage &amp; Rent'!$D$12:$D$15)-C197</f>
        <v>5586</v>
      </c>
      <c r="G197" s="22">
        <f t="shared" si="30"/>
        <v>-5586</v>
      </c>
      <c r="H197" s="24">
        <f t="shared" si="31"/>
        <v>216712.20472031407</v>
      </c>
      <c r="I197" s="4">
        <f t="shared" si="32"/>
        <v>0</v>
      </c>
      <c r="J197" s="4">
        <f t="shared" si="33"/>
        <v>0</v>
      </c>
      <c r="K197" s="3"/>
      <c r="L197" s="21">
        <f t="shared" si="34"/>
        <v>185</v>
      </c>
      <c r="M197" s="22">
        <f>'Quadplex, Mortgage &amp; Rent'!$D$7</f>
        <v>4930.9559943990735</v>
      </c>
      <c r="N197" s="22">
        <f t="shared" si="41"/>
        <v>-14.604954567476431</v>
      </c>
      <c r="O197" s="22">
        <f t="shared" si="35"/>
        <v>-2655.0440056009265</v>
      </c>
      <c r="P197" s="33">
        <f>SUM('Quadplex, Mortgage &amp; Rent'!$P$12:$P$15)-M197</f>
        <v>2655.0440056009265</v>
      </c>
      <c r="Q197" s="22">
        <f t="shared" si="36"/>
        <v>-2655.0440056009265</v>
      </c>
      <c r="R197" s="24">
        <f t="shared" si="37"/>
        <v>362161.38230086537</v>
      </c>
      <c r="S197" s="4">
        <f t="shared" si="38"/>
        <v>0</v>
      </c>
      <c r="T197" s="4">
        <f t="shared" si="39"/>
        <v>0</v>
      </c>
    </row>
    <row r="198" spans="2:20" ht="15.6" x14ac:dyDescent="0.3">
      <c r="B198" s="21">
        <f t="shared" si="28"/>
        <v>186</v>
      </c>
      <c r="C198" s="22">
        <f>'Quadplex, Mortgage &amp; Rent'!$D$7</f>
        <v>4930.9559943990735</v>
      </c>
      <c r="D198" s="22">
        <f t="shared" si="40"/>
        <v>-30.727654999999999</v>
      </c>
      <c r="E198" s="22">
        <f t="shared" si="29"/>
        <v>-5586</v>
      </c>
      <c r="F198" s="33">
        <f>SUM('Quadplex, Mortgage &amp; Rent'!$D$12:$D$15)-C198</f>
        <v>5586</v>
      </c>
      <c r="G198" s="22">
        <f t="shared" si="30"/>
        <v>-5586</v>
      </c>
      <c r="H198" s="24">
        <f t="shared" si="31"/>
        <v>216681.47706531407</v>
      </c>
      <c r="I198" s="4">
        <f t="shared" si="32"/>
        <v>0</v>
      </c>
      <c r="J198" s="4">
        <f t="shared" si="33"/>
        <v>0</v>
      </c>
      <c r="K198" s="3"/>
      <c r="L198" s="21">
        <f t="shared" si="34"/>
        <v>186</v>
      </c>
      <c r="M198" s="22">
        <f>'Quadplex, Mortgage &amp; Rent'!$D$7</f>
        <v>4930.9559943990735</v>
      </c>
      <c r="N198" s="22">
        <f t="shared" si="41"/>
        <v>-14.604954567476431</v>
      </c>
      <c r="O198" s="22">
        <f t="shared" si="35"/>
        <v>-2655.0440056009265</v>
      </c>
      <c r="P198" s="33">
        <f>SUM('Quadplex, Mortgage &amp; Rent'!$P$12:$P$15)-M198</f>
        <v>2655.0440056009265</v>
      </c>
      <c r="Q198" s="22">
        <f t="shared" si="36"/>
        <v>-2655.0440056009265</v>
      </c>
      <c r="R198" s="24">
        <f t="shared" si="37"/>
        <v>362146.77734629787</v>
      </c>
      <c r="S198" s="4">
        <f t="shared" si="38"/>
        <v>0</v>
      </c>
      <c r="T198" s="4">
        <f t="shared" si="39"/>
        <v>0</v>
      </c>
    </row>
    <row r="199" spans="2:20" ht="15.6" x14ac:dyDescent="0.3">
      <c r="B199" s="21">
        <f t="shared" si="28"/>
        <v>187</v>
      </c>
      <c r="C199" s="22">
        <f>'Quadplex, Mortgage &amp; Rent'!$D$7</f>
        <v>4930.9559943990735</v>
      </c>
      <c r="D199" s="22">
        <f t="shared" si="40"/>
        <v>-30.727654999999999</v>
      </c>
      <c r="E199" s="22">
        <f t="shared" si="29"/>
        <v>-5586</v>
      </c>
      <c r="F199" s="33">
        <f>SUM('Quadplex, Mortgage &amp; Rent'!$D$12:$D$15)-C199</f>
        <v>5586</v>
      </c>
      <c r="G199" s="22">
        <f t="shared" si="30"/>
        <v>-5586</v>
      </c>
      <c r="H199" s="24">
        <f t="shared" si="31"/>
        <v>216650.74941031408</v>
      </c>
      <c r="I199" s="4">
        <f t="shared" si="32"/>
        <v>0</v>
      </c>
      <c r="J199" s="4">
        <f t="shared" si="33"/>
        <v>0</v>
      </c>
      <c r="K199" s="3"/>
      <c r="L199" s="21">
        <f t="shared" si="34"/>
        <v>187</v>
      </c>
      <c r="M199" s="22">
        <f>'Quadplex, Mortgage &amp; Rent'!$D$7</f>
        <v>4930.9559943990735</v>
      </c>
      <c r="N199" s="22">
        <f t="shared" si="41"/>
        <v>-14.604954567476431</v>
      </c>
      <c r="O199" s="22">
        <f t="shared" si="35"/>
        <v>-2655.0440056009265</v>
      </c>
      <c r="P199" s="33">
        <f>SUM('Quadplex, Mortgage &amp; Rent'!$P$12:$P$15)-M199</f>
        <v>2655.0440056009265</v>
      </c>
      <c r="Q199" s="22">
        <f t="shared" si="36"/>
        <v>-2655.0440056009265</v>
      </c>
      <c r="R199" s="24">
        <f t="shared" si="37"/>
        <v>362132.17239173036</v>
      </c>
      <c r="S199" s="4">
        <f t="shared" si="38"/>
        <v>0</v>
      </c>
      <c r="T199" s="4">
        <f t="shared" si="39"/>
        <v>0</v>
      </c>
    </row>
    <row r="200" spans="2:20" ht="15.6" x14ac:dyDescent="0.3">
      <c r="B200" s="21">
        <f t="shared" si="28"/>
        <v>188</v>
      </c>
      <c r="C200" s="22">
        <f>'Quadplex, Mortgage &amp; Rent'!$D$7</f>
        <v>4930.9559943990735</v>
      </c>
      <c r="D200" s="22">
        <f t="shared" si="40"/>
        <v>-30.727654999999999</v>
      </c>
      <c r="E200" s="22">
        <f t="shared" si="29"/>
        <v>-5586</v>
      </c>
      <c r="F200" s="33">
        <f>SUM('Quadplex, Mortgage &amp; Rent'!$D$12:$D$15)-C200</f>
        <v>5586</v>
      </c>
      <c r="G200" s="22">
        <f t="shared" si="30"/>
        <v>-5586</v>
      </c>
      <c r="H200" s="24">
        <f t="shared" si="31"/>
        <v>216620.02175531408</v>
      </c>
      <c r="I200" s="4">
        <f t="shared" si="32"/>
        <v>0</v>
      </c>
      <c r="J200" s="4">
        <f t="shared" si="33"/>
        <v>0</v>
      </c>
      <c r="K200" s="3"/>
      <c r="L200" s="21">
        <f t="shared" si="34"/>
        <v>188</v>
      </c>
      <c r="M200" s="22">
        <f>'Quadplex, Mortgage &amp; Rent'!$D$7</f>
        <v>4930.9559943990735</v>
      </c>
      <c r="N200" s="22">
        <f t="shared" si="41"/>
        <v>-14.604954567476431</v>
      </c>
      <c r="O200" s="22">
        <f t="shared" si="35"/>
        <v>-2655.0440056009265</v>
      </c>
      <c r="P200" s="33">
        <f>SUM('Quadplex, Mortgage &amp; Rent'!$P$12:$P$15)-M200</f>
        <v>2655.0440056009265</v>
      </c>
      <c r="Q200" s="22">
        <f t="shared" si="36"/>
        <v>-2655.0440056009265</v>
      </c>
      <c r="R200" s="24">
        <f t="shared" si="37"/>
        <v>362117.56743716286</v>
      </c>
      <c r="S200" s="4">
        <f t="shared" si="38"/>
        <v>0</v>
      </c>
      <c r="T200" s="4">
        <f t="shared" si="39"/>
        <v>0</v>
      </c>
    </row>
    <row r="201" spans="2:20" ht="15.6" x14ac:dyDescent="0.3">
      <c r="B201" s="21">
        <f t="shared" si="28"/>
        <v>189</v>
      </c>
      <c r="C201" s="22">
        <f>'Quadplex, Mortgage &amp; Rent'!$D$7</f>
        <v>4930.9559943990735</v>
      </c>
      <c r="D201" s="22">
        <f t="shared" si="40"/>
        <v>-30.727654999999999</v>
      </c>
      <c r="E201" s="22">
        <f t="shared" si="29"/>
        <v>-5586</v>
      </c>
      <c r="F201" s="33">
        <f>SUM('Quadplex, Mortgage &amp; Rent'!$D$12:$D$15)-C201</f>
        <v>5586</v>
      </c>
      <c r="G201" s="22">
        <f t="shared" si="30"/>
        <v>-5586</v>
      </c>
      <c r="H201" s="24">
        <f t="shared" si="31"/>
        <v>216589.29410031409</v>
      </c>
      <c r="I201" s="4">
        <f t="shared" si="32"/>
        <v>0</v>
      </c>
      <c r="J201" s="4">
        <f t="shared" si="33"/>
        <v>0</v>
      </c>
      <c r="K201" s="3"/>
      <c r="L201" s="21">
        <f t="shared" si="34"/>
        <v>189</v>
      </c>
      <c r="M201" s="22">
        <f>'Quadplex, Mortgage &amp; Rent'!$D$7</f>
        <v>4930.9559943990735</v>
      </c>
      <c r="N201" s="22">
        <f t="shared" si="41"/>
        <v>-14.604954567476431</v>
      </c>
      <c r="O201" s="22">
        <f t="shared" si="35"/>
        <v>-2655.0440056009265</v>
      </c>
      <c r="P201" s="33">
        <f>SUM('Quadplex, Mortgage &amp; Rent'!$P$12:$P$15)-M201</f>
        <v>2655.0440056009265</v>
      </c>
      <c r="Q201" s="22">
        <f t="shared" si="36"/>
        <v>-2655.0440056009265</v>
      </c>
      <c r="R201" s="24">
        <f t="shared" si="37"/>
        <v>362102.96248259535</v>
      </c>
      <c r="S201" s="4">
        <f t="shared" si="38"/>
        <v>0</v>
      </c>
      <c r="T201" s="4">
        <f t="shared" si="39"/>
        <v>0</v>
      </c>
    </row>
    <row r="202" spans="2:20" ht="15.6" x14ac:dyDescent="0.3">
      <c r="B202" s="21">
        <f t="shared" si="28"/>
        <v>190</v>
      </c>
      <c r="C202" s="22">
        <f>'Quadplex, Mortgage &amp; Rent'!$D$7</f>
        <v>4930.9559943990735</v>
      </c>
      <c r="D202" s="22">
        <f t="shared" si="40"/>
        <v>-30.727654999999999</v>
      </c>
      <c r="E202" s="22">
        <f t="shared" si="29"/>
        <v>-5586</v>
      </c>
      <c r="F202" s="33">
        <f>SUM('Quadplex, Mortgage &amp; Rent'!$D$12:$D$15)-C202</f>
        <v>5586</v>
      </c>
      <c r="G202" s="22">
        <f t="shared" si="30"/>
        <v>-5586</v>
      </c>
      <c r="H202" s="24">
        <f t="shared" si="31"/>
        <v>216558.56644531409</v>
      </c>
      <c r="I202" s="4">
        <f t="shared" si="32"/>
        <v>0</v>
      </c>
      <c r="J202" s="4">
        <f t="shared" si="33"/>
        <v>0</v>
      </c>
      <c r="K202" s="3"/>
      <c r="L202" s="21">
        <f t="shared" si="34"/>
        <v>190</v>
      </c>
      <c r="M202" s="22">
        <f>'Quadplex, Mortgage &amp; Rent'!$D$7</f>
        <v>4930.9559943990735</v>
      </c>
      <c r="N202" s="22">
        <f t="shared" si="41"/>
        <v>-14.604954567476431</v>
      </c>
      <c r="O202" s="22">
        <f t="shared" si="35"/>
        <v>-2655.0440056009265</v>
      </c>
      <c r="P202" s="33">
        <f>SUM('Quadplex, Mortgage &amp; Rent'!$P$12:$P$15)-M202</f>
        <v>2655.0440056009265</v>
      </c>
      <c r="Q202" s="22">
        <f t="shared" si="36"/>
        <v>-2655.0440056009265</v>
      </c>
      <c r="R202" s="24">
        <f t="shared" si="37"/>
        <v>362088.35752802785</v>
      </c>
      <c r="S202" s="4">
        <f t="shared" si="38"/>
        <v>0</v>
      </c>
      <c r="T202" s="4">
        <f t="shared" si="39"/>
        <v>0</v>
      </c>
    </row>
    <row r="203" spans="2:20" ht="15.6" x14ac:dyDescent="0.3">
      <c r="B203" s="21">
        <f t="shared" si="28"/>
        <v>191</v>
      </c>
      <c r="C203" s="22">
        <f>'Quadplex, Mortgage &amp; Rent'!$D$7</f>
        <v>4930.9559943990735</v>
      </c>
      <c r="D203" s="22">
        <f t="shared" si="40"/>
        <v>-30.727654999999999</v>
      </c>
      <c r="E203" s="22">
        <f t="shared" si="29"/>
        <v>-5586</v>
      </c>
      <c r="F203" s="33">
        <f>SUM('Quadplex, Mortgage &amp; Rent'!$D$12:$D$15)-C203</f>
        <v>5586</v>
      </c>
      <c r="G203" s="22">
        <f t="shared" si="30"/>
        <v>-5586</v>
      </c>
      <c r="H203" s="24">
        <f t="shared" si="31"/>
        <v>216527.8387903141</v>
      </c>
      <c r="I203" s="4">
        <f t="shared" si="32"/>
        <v>0</v>
      </c>
      <c r="J203" s="4">
        <f t="shared" si="33"/>
        <v>0</v>
      </c>
      <c r="K203" s="3"/>
      <c r="L203" s="21">
        <f t="shared" si="34"/>
        <v>191</v>
      </c>
      <c r="M203" s="22">
        <f>'Quadplex, Mortgage &amp; Rent'!$D$7</f>
        <v>4930.9559943990735</v>
      </c>
      <c r="N203" s="22">
        <f t="shared" si="41"/>
        <v>-14.604954567476431</v>
      </c>
      <c r="O203" s="22">
        <f t="shared" si="35"/>
        <v>-2655.0440056009265</v>
      </c>
      <c r="P203" s="33">
        <f>SUM('Quadplex, Mortgage &amp; Rent'!$P$12:$P$15)-M203</f>
        <v>2655.0440056009265</v>
      </c>
      <c r="Q203" s="22">
        <f t="shared" si="36"/>
        <v>-2655.0440056009265</v>
      </c>
      <c r="R203" s="24">
        <f t="shared" si="37"/>
        <v>362073.75257346034</v>
      </c>
      <c r="S203" s="4">
        <f t="shared" si="38"/>
        <v>0</v>
      </c>
      <c r="T203" s="4">
        <f t="shared" si="39"/>
        <v>0</v>
      </c>
    </row>
    <row r="204" spans="2:20" ht="15.6" x14ac:dyDescent="0.3">
      <c r="B204" s="21">
        <f t="shared" si="28"/>
        <v>192</v>
      </c>
      <c r="C204" s="22">
        <f>'Quadplex, Mortgage &amp; Rent'!$D$7</f>
        <v>4930.9559943990735</v>
      </c>
      <c r="D204" s="22">
        <f t="shared" si="40"/>
        <v>-30.727654999999999</v>
      </c>
      <c r="E204" s="22">
        <f t="shared" si="29"/>
        <v>-5586</v>
      </c>
      <c r="F204" s="33">
        <f>SUM('Quadplex, Mortgage &amp; Rent'!$D$12:$D$15)-C204</f>
        <v>5586</v>
      </c>
      <c r="G204" s="22">
        <f t="shared" si="30"/>
        <v>-5586</v>
      </c>
      <c r="H204" s="24">
        <f t="shared" si="31"/>
        <v>216497.1111353141</v>
      </c>
      <c r="I204" s="4">
        <f t="shared" si="32"/>
        <v>0</v>
      </c>
      <c r="J204" s="4">
        <f t="shared" si="33"/>
        <v>0</v>
      </c>
      <c r="K204" s="3"/>
      <c r="L204" s="21">
        <f t="shared" si="34"/>
        <v>192</v>
      </c>
      <c r="M204" s="22">
        <f>'Quadplex, Mortgage &amp; Rent'!$D$7</f>
        <v>4930.9559943990735</v>
      </c>
      <c r="N204" s="22">
        <f t="shared" si="41"/>
        <v>-14.604954567476431</v>
      </c>
      <c r="O204" s="22">
        <f t="shared" si="35"/>
        <v>-2655.0440056009265</v>
      </c>
      <c r="P204" s="33">
        <f>SUM('Quadplex, Mortgage &amp; Rent'!$P$12:$P$15)-M204</f>
        <v>2655.0440056009265</v>
      </c>
      <c r="Q204" s="22">
        <f t="shared" si="36"/>
        <v>-2655.0440056009265</v>
      </c>
      <c r="R204" s="24">
        <f t="shared" si="37"/>
        <v>362059.14761889284</v>
      </c>
      <c r="S204" s="4">
        <f t="shared" si="38"/>
        <v>0</v>
      </c>
      <c r="T204" s="4">
        <f t="shared" si="39"/>
        <v>0</v>
      </c>
    </row>
    <row r="205" spans="2:20" ht="15.6" x14ac:dyDescent="0.3">
      <c r="B205" s="21">
        <f t="shared" si="28"/>
        <v>193</v>
      </c>
      <c r="C205" s="22">
        <f>'Quadplex, Mortgage &amp; Rent'!$D$7</f>
        <v>4930.9559943990735</v>
      </c>
      <c r="D205" s="22">
        <f t="shared" si="40"/>
        <v>-30.727654999999999</v>
      </c>
      <c r="E205" s="22">
        <f t="shared" si="29"/>
        <v>-5586</v>
      </c>
      <c r="F205" s="33">
        <f>SUM('Quadplex, Mortgage &amp; Rent'!$D$12:$D$15)-C205</f>
        <v>5586</v>
      </c>
      <c r="G205" s="22">
        <f t="shared" si="30"/>
        <v>-5586</v>
      </c>
      <c r="H205" s="24">
        <f t="shared" si="31"/>
        <v>216466.38348031411</v>
      </c>
      <c r="I205" s="4">
        <f t="shared" si="32"/>
        <v>0</v>
      </c>
      <c r="J205" s="4">
        <f t="shared" si="33"/>
        <v>0</v>
      </c>
      <c r="K205" s="3"/>
      <c r="L205" s="21">
        <f t="shared" si="34"/>
        <v>193</v>
      </c>
      <c r="M205" s="22">
        <f>'Quadplex, Mortgage &amp; Rent'!$D$7</f>
        <v>4930.9559943990735</v>
      </c>
      <c r="N205" s="22">
        <f t="shared" si="41"/>
        <v>-14.604954567476431</v>
      </c>
      <c r="O205" s="22">
        <f t="shared" si="35"/>
        <v>-2655.0440056009265</v>
      </c>
      <c r="P205" s="33">
        <f>SUM('Quadplex, Mortgage &amp; Rent'!$P$12:$P$15)-M205</f>
        <v>2655.0440056009265</v>
      </c>
      <c r="Q205" s="22">
        <f t="shared" si="36"/>
        <v>-2655.0440056009265</v>
      </c>
      <c r="R205" s="24">
        <f t="shared" si="37"/>
        <v>362044.54266432533</v>
      </c>
      <c r="S205" s="4">
        <f t="shared" si="38"/>
        <v>0</v>
      </c>
      <c r="T205" s="4">
        <f t="shared" si="39"/>
        <v>0</v>
      </c>
    </row>
    <row r="206" spans="2:20" ht="15.6" x14ac:dyDescent="0.3">
      <c r="B206" s="21">
        <f t="shared" ref="B206:B269" si="42">+B205+1</f>
        <v>194</v>
      </c>
      <c r="C206" s="22">
        <f>'Quadplex, Mortgage &amp; Rent'!$D$7</f>
        <v>4930.9559943990735</v>
      </c>
      <c r="D206" s="22">
        <f t="shared" si="40"/>
        <v>-30.727654999999999</v>
      </c>
      <c r="E206" s="22">
        <f t="shared" ref="E206:E269" si="43">IF(G205&gt;(C206-D206),C206-D206,G205)</f>
        <v>-5586</v>
      </c>
      <c r="F206" s="33">
        <f>SUM('Quadplex, Mortgage &amp; Rent'!$D$12:$D$15)-C206</f>
        <v>5586</v>
      </c>
      <c r="G206" s="22">
        <f t="shared" ref="G206:G269" si="44">G205-E206-F206</f>
        <v>-5586</v>
      </c>
      <c r="H206" s="24">
        <f t="shared" ref="H206:H269" si="45">H205+D206</f>
        <v>216435.65582531411</v>
      </c>
      <c r="I206" s="4">
        <f t="shared" ref="I206:I269" si="46">IF(G206&gt;0,1,0)</f>
        <v>0</v>
      </c>
      <c r="J206" s="4">
        <f t="shared" ref="J206:J269" si="47">I205-I206</f>
        <v>0</v>
      </c>
      <c r="K206" s="3"/>
      <c r="L206" s="21">
        <f t="shared" ref="L206:L269" si="48">+L205+1</f>
        <v>194</v>
      </c>
      <c r="M206" s="22">
        <f>'Quadplex, Mortgage &amp; Rent'!$D$7</f>
        <v>4930.9559943990735</v>
      </c>
      <c r="N206" s="22">
        <f t="shared" si="41"/>
        <v>-14.604954567476431</v>
      </c>
      <c r="O206" s="22">
        <f t="shared" ref="O206:O269" si="49">IF(Q205&gt;(M206-N206),M206-N206,Q205)</f>
        <v>-2655.0440056009265</v>
      </c>
      <c r="P206" s="33">
        <f>SUM('Quadplex, Mortgage &amp; Rent'!$P$12:$P$15)-M206</f>
        <v>2655.0440056009265</v>
      </c>
      <c r="Q206" s="22">
        <f t="shared" ref="Q206:Q269" si="50">Q205-O206-P206</f>
        <v>-2655.0440056009265</v>
      </c>
      <c r="R206" s="24">
        <f t="shared" ref="R206:R269" si="51">R205+N206</f>
        <v>362029.93770975783</v>
      </c>
      <c r="S206" s="4">
        <f t="shared" ref="S206:S269" si="52">IF(Q206&gt;0,1,0)</f>
        <v>0</v>
      </c>
      <c r="T206" s="4">
        <f t="shared" ref="T206:T269" si="53">S205-S206</f>
        <v>0</v>
      </c>
    </row>
    <row r="207" spans="2:20" ht="15.6" x14ac:dyDescent="0.3">
      <c r="B207" s="21">
        <f t="shared" si="42"/>
        <v>195</v>
      </c>
      <c r="C207" s="22">
        <f>'Quadplex, Mortgage &amp; Rent'!$D$7</f>
        <v>4930.9559943990735</v>
      </c>
      <c r="D207" s="22">
        <f t="shared" ref="D207:D270" si="54">G206*$C$8/12</f>
        <v>-30.727654999999999</v>
      </c>
      <c r="E207" s="22">
        <f t="shared" si="43"/>
        <v>-5586</v>
      </c>
      <c r="F207" s="33">
        <f>SUM('Quadplex, Mortgage &amp; Rent'!$D$12:$D$15)-C207</f>
        <v>5586</v>
      </c>
      <c r="G207" s="22">
        <f t="shared" si="44"/>
        <v>-5586</v>
      </c>
      <c r="H207" s="24">
        <f t="shared" si="45"/>
        <v>216404.92817031412</v>
      </c>
      <c r="I207" s="4">
        <f t="shared" si="46"/>
        <v>0</v>
      </c>
      <c r="J207" s="4">
        <f t="shared" si="47"/>
        <v>0</v>
      </c>
      <c r="K207" s="3"/>
      <c r="L207" s="21">
        <f t="shared" si="48"/>
        <v>195</v>
      </c>
      <c r="M207" s="22">
        <f>'Quadplex, Mortgage &amp; Rent'!$D$7</f>
        <v>4930.9559943990735</v>
      </c>
      <c r="N207" s="22">
        <f t="shared" ref="N207:N270" si="55">Q206*$C$8/12</f>
        <v>-14.604954567476431</v>
      </c>
      <c r="O207" s="22">
        <f t="shared" si="49"/>
        <v>-2655.0440056009265</v>
      </c>
      <c r="P207" s="33">
        <f>SUM('Quadplex, Mortgage &amp; Rent'!$P$12:$P$15)-M207</f>
        <v>2655.0440056009265</v>
      </c>
      <c r="Q207" s="22">
        <f t="shared" si="50"/>
        <v>-2655.0440056009265</v>
      </c>
      <c r="R207" s="24">
        <f t="shared" si="51"/>
        <v>362015.33275519032</v>
      </c>
      <c r="S207" s="4">
        <f t="shared" si="52"/>
        <v>0</v>
      </c>
      <c r="T207" s="4">
        <f t="shared" si="53"/>
        <v>0</v>
      </c>
    </row>
    <row r="208" spans="2:20" ht="15.6" x14ac:dyDescent="0.3">
      <c r="B208" s="21">
        <f t="shared" si="42"/>
        <v>196</v>
      </c>
      <c r="C208" s="22">
        <f>'Quadplex, Mortgage &amp; Rent'!$D$7</f>
        <v>4930.9559943990735</v>
      </c>
      <c r="D208" s="22">
        <f t="shared" si="54"/>
        <v>-30.727654999999999</v>
      </c>
      <c r="E208" s="22">
        <f t="shared" si="43"/>
        <v>-5586</v>
      </c>
      <c r="F208" s="33">
        <f>SUM('Quadplex, Mortgage &amp; Rent'!$D$12:$D$15)-C208</f>
        <v>5586</v>
      </c>
      <c r="G208" s="22">
        <f t="shared" si="44"/>
        <v>-5586</v>
      </c>
      <c r="H208" s="24">
        <f t="shared" si="45"/>
        <v>216374.20051531412</v>
      </c>
      <c r="I208" s="4">
        <f t="shared" si="46"/>
        <v>0</v>
      </c>
      <c r="J208" s="4">
        <f t="shared" si="47"/>
        <v>0</v>
      </c>
      <c r="K208" s="3"/>
      <c r="L208" s="21">
        <f t="shared" si="48"/>
        <v>196</v>
      </c>
      <c r="M208" s="22">
        <f>'Quadplex, Mortgage &amp; Rent'!$D$7</f>
        <v>4930.9559943990735</v>
      </c>
      <c r="N208" s="22">
        <f t="shared" si="55"/>
        <v>-14.604954567476431</v>
      </c>
      <c r="O208" s="22">
        <f t="shared" si="49"/>
        <v>-2655.0440056009265</v>
      </c>
      <c r="P208" s="33">
        <f>SUM('Quadplex, Mortgage &amp; Rent'!$P$12:$P$15)-M208</f>
        <v>2655.0440056009265</v>
      </c>
      <c r="Q208" s="22">
        <f t="shared" si="50"/>
        <v>-2655.0440056009265</v>
      </c>
      <c r="R208" s="24">
        <f t="shared" si="51"/>
        <v>362000.72780062282</v>
      </c>
      <c r="S208" s="4">
        <f t="shared" si="52"/>
        <v>0</v>
      </c>
      <c r="T208" s="4">
        <f t="shared" si="53"/>
        <v>0</v>
      </c>
    </row>
    <row r="209" spans="2:20" ht="15.6" x14ac:dyDescent="0.3">
      <c r="B209" s="21">
        <f t="shared" si="42"/>
        <v>197</v>
      </c>
      <c r="C209" s="22">
        <f>'Quadplex, Mortgage &amp; Rent'!$D$7</f>
        <v>4930.9559943990735</v>
      </c>
      <c r="D209" s="22">
        <f t="shared" si="54"/>
        <v>-30.727654999999999</v>
      </c>
      <c r="E209" s="22">
        <f t="shared" si="43"/>
        <v>-5586</v>
      </c>
      <c r="F209" s="33">
        <f>SUM('Quadplex, Mortgage &amp; Rent'!$D$12:$D$15)-C209</f>
        <v>5586</v>
      </c>
      <c r="G209" s="22">
        <f t="shared" si="44"/>
        <v>-5586</v>
      </c>
      <c r="H209" s="24">
        <f t="shared" si="45"/>
        <v>216343.47286031413</v>
      </c>
      <c r="I209" s="4">
        <f t="shared" si="46"/>
        <v>0</v>
      </c>
      <c r="J209" s="4">
        <f t="shared" si="47"/>
        <v>0</v>
      </c>
      <c r="K209" s="3"/>
      <c r="L209" s="21">
        <f t="shared" si="48"/>
        <v>197</v>
      </c>
      <c r="M209" s="22">
        <f>'Quadplex, Mortgage &amp; Rent'!$D$7</f>
        <v>4930.9559943990735</v>
      </c>
      <c r="N209" s="22">
        <f t="shared" si="55"/>
        <v>-14.604954567476431</v>
      </c>
      <c r="O209" s="22">
        <f t="shared" si="49"/>
        <v>-2655.0440056009265</v>
      </c>
      <c r="P209" s="33">
        <f>SUM('Quadplex, Mortgage &amp; Rent'!$P$12:$P$15)-M209</f>
        <v>2655.0440056009265</v>
      </c>
      <c r="Q209" s="22">
        <f t="shared" si="50"/>
        <v>-2655.0440056009265</v>
      </c>
      <c r="R209" s="24">
        <f t="shared" si="51"/>
        <v>361986.12284605531</v>
      </c>
      <c r="S209" s="4">
        <f t="shared" si="52"/>
        <v>0</v>
      </c>
      <c r="T209" s="4">
        <f t="shared" si="53"/>
        <v>0</v>
      </c>
    </row>
    <row r="210" spans="2:20" ht="15.6" x14ac:dyDescent="0.3">
      <c r="B210" s="21">
        <f t="shared" si="42"/>
        <v>198</v>
      </c>
      <c r="C210" s="22">
        <f>'Quadplex, Mortgage &amp; Rent'!$D$7</f>
        <v>4930.9559943990735</v>
      </c>
      <c r="D210" s="22">
        <f t="shared" si="54"/>
        <v>-30.727654999999999</v>
      </c>
      <c r="E210" s="22">
        <f t="shared" si="43"/>
        <v>-5586</v>
      </c>
      <c r="F210" s="33">
        <f>SUM('Quadplex, Mortgage &amp; Rent'!$D$12:$D$15)-C210</f>
        <v>5586</v>
      </c>
      <c r="G210" s="22">
        <f t="shared" si="44"/>
        <v>-5586</v>
      </c>
      <c r="H210" s="24">
        <f t="shared" si="45"/>
        <v>216312.74520531413</v>
      </c>
      <c r="I210" s="4">
        <f t="shared" si="46"/>
        <v>0</v>
      </c>
      <c r="J210" s="4">
        <f t="shared" si="47"/>
        <v>0</v>
      </c>
      <c r="K210" s="3"/>
      <c r="L210" s="21">
        <f t="shared" si="48"/>
        <v>198</v>
      </c>
      <c r="M210" s="22">
        <f>'Quadplex, Mortgage &amp; Rent'!$D$7</f>
        <v>4930.9559943990735</v>
      </c>
      <c r="N210" s="22">
        <f t="shared" si="55"/>
        <v>-14.604954567476431</v>
      </c>
      <c r="O210" s="22">
        <f t="shared" si="49"/>
        <v>-2655.0440056009265</v>
      </c>
      <c r="P210" s="33">
        <f>SUM('Quadplex, Mortgage &amp; Rent'!$P$12:$P$15)-M210</f>
        <v>2655.0440056009265</v>
      </c>
      <c r="Q210" s="22">
        <f t="shared" si="50"/>
        <v>-2655.0440056009265</v>
      </c>
      <c r="R210" s="24">
        <f t="shared" si="51"/>
        <v>361971.51789148781</v>
      </c>
      <c r="S210" s="4">
        <f t="shared" si="52"/>
        <v>0</v>
      </c>
      <c r="T210" s="4">
        <f t="shared" si="53"/>
        <v>0</v>
      </c>
    </row>
    <row r="211" spans="2:20" ht="15.6" x14ac:dyDescent="0.3">
      <c r="B211" s="21">
        <f t="shared" si="42"/>
        <v>199</v>
      </c>
      <c r="C211" s="22">
        <f>'Quadplex, Mortgage &amp; Rent'!$D$7</f>
        <v>4930.9559943990735</v>
      </c>
      <c r="D211" s="22">
        <f t="shared" si="54"/>
        <v>-30.727654999999999</v>
      </c>
      <c r="E211" s="22">
        <f t="shared" si="43"/>
        <v>-5586</v>
      </c>
      <c r="F211" s="33">
        <f>SUM('Quadplex, Mortgage &amp; Rent'!$D$12:$D$15)-C211</f>
        <v>5586</v>
      </c>
      <c r="G211" s="22">
        <f t="shared" si="44"/>
        <v>-5586</v>
      </c>
      <c r="H211" s="24">
        <f t="shared" si="45"/>
        <v>216282.01755031414</v>
      </c>
      <c r="I211" s="4">
        <f t="shared" si="46"/>
        <v>0</v>
      </c>
      <c r="J211" s="4">
        <f t="shared" si="47"/>
        <v>0</v>
      </c>
      <c r="K211" s="3"/>
      <c r="L211" s="21">
        <f t="shared" si="48"/>
        <v>199</v>
      </c>
      <c r="M211" s="22">
        <f>'Quadplex, Mortgage &amp; Rent'!$D$7</f>
        <v>4930.9559943990735</v>
      </c>
      <c r="N211" s="22">
        <f t="shared" si="55"/>
        <v>-14.604954567476431</v>
      </c>
      <c r="O211" s="22">
        <f t="shared" si="49"/>
        <v>-2655.0440056009265</v>
      </c>
      <c r="P211" s="33">
        <f>SUM('Quadplex, Mortgage &amp; Rent'!$P$12:$P$15)-M211</f>
        <v>2655.0440056009265</v>
      </c>
      <c r="Q211" s="22">
        <f t="shared" si="50"/>
        <v>-2655.0440056009265</v>
      </c>
      <c r="R211" s="24">
        <f t="shared" si="51"/>
        <v>361956.9129369203</v>
      </c>
      <c r="S211" s="4">
        <f t="shared" si="52"/>
        <v>0</v>
      </c>
      <c r="T211" s="4">
        <f t="shared" si="53"/>
        <v>0</v>
      </c>
    </row>
    <row r="212" spans="2:20" ht="15.6" x14ac:dyDescent="0.3">
      <c r="B212" s="21">
        <f t="shared" si="42"/>
        <v>200</v>
      </c>
      <c r="C212" s="22">
        <f>'Quadplex, Mortgage &amp; Rent'!$D$7</f>
        <v>4930.9559943990735</v>
      </c>
      <c r="D212" s="22">
        <f t="shared" si="54"/>
        <v>-30.727654999999999</v>
      </c>
      <c r="E212" s="22">
        <f t="shared" si="43"/>
        <v>-5586</v>
      </c>
      <c r="F212" s="33">
        <f>SUM('Quadplex, Mortgage &amp; Rent'!$D$12:$D$15)-C212</f>
        <v>5586</v>
      </c>
      <c r="G212" s="22">
        <f t="shared" si="44"/>
        <v>-5586</v>
      </c>
      <c r="H212" s="24">
        <f t="shared" si="45"/>
        <v>216251.28989531414</v>
      </c>
      <c r="I212" s="4">
        <f t="shared" si="46"/>
        <v>0</v>
      </c>
      <c r="J212" s="4">
        <f t="shared" si="47"/>
        <v>0</v>
      </c>
      <c r="K212" s="3"/>
      <c r="L212" s="21">
        <f t="shared" si="48"/>
        <v>200</v>
      </c>
      <c r="M212" s="22">
        <f>'Quadplex, Mortgage &amp; Rent'!$D$7</f>
        <v>4930.9559943990735</v>
      </c>
      <c r="N212" s="22">
        <f t="shared" si="55"/>
        <v>-14.604954567476431</v>
      </c>
      <c r="O212" s="22">
        <f t="shared" si="49"/>
        <v>-2655.0440056009265</v>
      </c>
      <c r="P212" s="33">
        <f>SUM('Quadplex, Mortgage &amp; Rent'!$P$12:$P$15)-M212</f>
        <v>2655.0440056009265</v>
      </c>
      <c r="Q212" s="22">
        <f t="shared" si="50"/>
        <v>-2655.0440056009265</v>
      </c>
      <c r="R212" s="24">
        <f t="shared" si="51"/>
        <v>361942.3079823528</v>
      </c>
      <c r="S212" s="4">
        <f t="shared" si="52"/>
        <v>0</v>
      </c>
      <c r="T212" s="4">
        <f t="shared" si="53"/>
        <v>0</v>
      </c>
    </row>
    <row r="213" spans="2:20" ht="15.6" x14ac:dyDescent="0.3">
      <c r="B213" s="21">
        <f t="shared" si="42"/>
        <v>201</v>
      </c>
      <c r="C213" s="22">
        <f>'Quadplex, Mortgage &amp; Rent'!$D$7</f>
        <v>4930.9559943990735</v>
      </c>
      <c r="D213" s="22">
        <f t="shared" si="54"/>
        <v>-30.727654999999999</v>
      </c>
      <c r="E213" s="22">
        <f t="shared" si="43"/>
        <v>-5586</v>
      </c>
      <c r="F213" s="33">
        <f>SUM('Quadplex, Mortgage &amp; Rent'!$D$12:$D$15)-C213</f>
        <v>5586</v>
      </c>
      <c r="G213" s="22">
        <f t="shared" si="44"/>
        <v>-5586</v>
      </c>
      <c r="H213" s="24">
        <f t="shared" si="45"/>
        <v>216220.56224031415</v>
      </c>
      <c r="I213" s="4">
        <f t="shared" si="46"/>
        <v>0</v>
      </c>
      <c r="J213" s="4">
        <f t="shared" si="47"/>
        <v>0</v>
      </c>
      <c r="K213" s="3"/>
      <c r="L213" s="21">
        <f t="shared" si="48"/>
        <v>201</v>
      </c>
      <c r="M213" s="22">
        <f>'Quadplex, Mortgage &amp; Rent'!$D$7</f>
        <v>4930.9559943990735</v>
      </c>
      <c r="N213" s="22">
        <f t="shared" si="55"/>
        <v>-14.604954567476431</v>
      </c>
      <c r="O213" s="22">
        <f t="shared" si="49"/>
        <v>-2655.0440056009265</v>
      </c>
      <c r="P213" s="33">
        <f>SUM('Quadplex, Mortgage &amp; Rent'!$P$12:$P$15)-M213</f>
        <v>2655.0440056009265</v>
      </c>
      <c r="Q213" s="22">
        <f t="shared" si="50"/>
        <v>-2655.0440056009265</v>
      </c>
      <c r="R213" s="24">
        <f t="shared" si="51"/>
        <v>361927.70302778529</v>
      </c>
      <c r="S213" s="4">
        <f t="shared" si="52"/>
        <v>0</v>
      </c>
      <c r="T213" s="4">
        <f t="shared" si="53"/>
        <v>0</v>
      </c>
    </row>
    <row r="214" spans="2:20" ht="15.6" x14ac:dyDescent="0.3">
      <c r="B214" s="21">
        <f t="shared" si="42"/>
        <v>202</v>
      </c>
      <c r="C214" s="22">
        <f>'Quadplex, Mortgage &amp; Rent'!$D$7</f>
        <v>4930.9559943990735</v>
      </c>
      <c r="D214" s="22">
        <f t="shared" si="54"/>
        <v>-30.727654999999999</v>
      </c>
      <c r="E214" s="22">
        <f t="shared" si="43"/>
        <v>-5586</v>
      </c>
      <c r="F214" s="33">
        <f>SUM('Quadplex, Mortgage &amp; Rent'!$D$12:$D$15)-C214</f>
        <v>5586</v>
      </c>
      <c r="G214" s="22">
        <f t="shared" si="44"/>
        <v>-5586</v>
      </c>
      <c r="H214" s="24">
        <f t="shared" si="45"/>
        <v>216189.83458531415</v>
      </c>
      <c r="I214" s="4">
        <f t="shared" si="46"/>
        <v>0</v>
      </c>
      <c r="J214" s="4">
        <f t="shared" si="47"/>
        <v>0</v>
      </c>
      <c r="K214" s="3"/>
      <c r="L214" s="21">
        <f t="shared" si="48"/>
        <v>202</v>
      </c>
      <c r="M214" s="22">
        <f>'Quadplex, Mortgage &amp; Rent'!$D$7</f>
        <v>4930.9559943990735</v>
      </c>
      <c r="N214" s="22">
        <f t="shared" si="55"/>
        <v>-14.604954567476431</v>
      </c>
      <c r="O214" s="22">
        <f t="shared" si="49"/>
        <v>-2655.0440056009265</v>
      </c>
      <c r="P214" s="33">
        <f>SUM('Quadplex, Mortgage &amp; Rent'!$P$12:$P$15)-M214</f>
        <v>2655.0440056009265</v>
      </c>
      <c r="Q214" s="22">
        <f t="shared" si="50"/>
        <v>-2655.0440056009265</v>
      </c>
      <c r="R214" s="24">
        <f t="shared" si="51"/>
        <v>361913.09807321778</v>
      </c>
      <c r="S214" s="4">
        <f t="shared" si="52"/>
        <v>0</v>
      </c>
      <c r="T214" s="4">
        <f t="shared" si="53"/>
        <v>0</v>
      </c>
    </row>
    <row r="215" spans="2:20" ht="15.6" x14ac:dyDescent="0.3">
      <c r="B215" s="21">
        <f t="shared" si="42"/>
        <v>203</v>
      </c>
      <c r="C215" s="22">
        <f>'Quadplex, Mortgage &amp; Rent'!$D$7</f>
        <v>4930.9559943990735</v>
      </c>
      <c r="D215" s="22">
        <f t="shared" si="54"/>
        <v>-30.727654999999999</v>
      </c>
      <c r="E215" s="22">
        <f t="shared" si="43"/>
        <v>-5586</v>
      </c>
      <c r="F215" s="33">
        <f>SUM('Quadplex, Mortgage &amp; Rent'!$D$12:$D$15)-C215</f>
        <v>5586</v>
      </c>
      <c r="G215" s="22">
        <f t="shared" si="44"/>
        <v>-5586</v>
      </c>
      <c r="H215" s="24">
        <f t="shared" si="45"/>
        <v>216159.10693031416</v>
      </c>
      <c r="I215" s="4">
        <f t="shared" si="46"/>
        <v>0</v>
      </c>
      <c r="J215" s="4">
        <f t="shared" si="47"/>
        <v>0</v>
      </c>
      <c r="K215" s="3"/>
      <c r="L215" s="21">
        <f t="shared" si="48"/>
        <v>203</v>
      </c>
      <c r="M215" s="22">
        <f>'Quadplex, Mortgage &amp; Rent'!$D$7</f>
        <v>4930.9559943990735</v>
      </c>
      <c r="N215" s="22">
        <f t="shared" si="55"/>
        <v>-14.604954567476431</v>
      </c>
      <c r="O215" s="22">
        <f t="shared" si="49"/>
        <v>-2655.0440056009265</v>
      </c>
      <c r="P215" s="33">
        <f>SUM('Quadplex, Mortgage &amp; Rent'!$P$12:$P$15)-M215</f>
        <v>2655.0440056009265</v>
      </c>
      <c r="Q215" s="22">
        <f t="shared" si="50"/>
        <v>-2655.0440056009265</v>
      </c>
      <c r="R215" s="24">
        <f t="shared" si="51"/>
        <v>361898.49311865028</v>
      </c>
      <c r="S215" s="4">
        <f t="shared" si="52"/>
        <v>0</v>
      </c>
      <c r="T215" s="4">
        <f t="shared" si="53"/>
        <v>0</v>
      </c>
    </row>
    <row r="216" spans="2:20" ht="15.6" x14ac:dyDescent="0.3">
      <c r="B216" s="21">
        <f t="shared" si="42"/>
        <v>204</v>
      </c>
      <c r="C216" s="22">
        <f>'Quadplex, Mortgage &amp; Rent'!$D$7</f>
        <v>4930.9559943990735</v>
      </c>
      <c r="D216" s="22">
        <f t="shared" si="54"/>
        <v>-30.727654999999999</v>
      </c>
      <c r="E216" s="22">
        <f t="shared" si="43"/>
        <v>-5586</v>
      </c>
      <c r="F216" s="33">
        <f>SUM('Quadplex, Mortgage &amp; Rent'!$D$12:$D$15)-C216</f>
        <v>5586</v>
      </c>
      <c r="G216" s="22">
        <f t="shared" si="44"/>
        <v>-5586</v>
      </c>
      <c r="H216" s="24">
        <f t="shared" si="45"/>
        <v>216128.37927531416</v>
      </c>
      <c r="I216" s="4">
        <f t="shared" si="46"/>
        <v>0</v>
      </c>
      <c r="J216" s="4">
        <f t="shared" si="47"/>
        <v>0</v>
      </c>
      <c r="K216" s="3"/>
      <c r="L216" s="21">
        <f t="shared" si="48"/>
        <v>204</v>
      </c>
      <c r="M216" s="22">
        <f>'Quadplex, Mortgage &amp; Rent'!$D$7</f>
        <v>4930.9559943990735</v>
      </c>
      <c r="N216" s="22">
        <f t="shared" si="55"/>
        <v>-14.604954567476431</v>
      </c>
      <c r="O216" s="22">
        <f t="shared" si="49"/>
        <v>-2655.0440056009265</v>
      </c>
      <c r="P216" s="33">
        <f>SUM('Quadplex, Mortgage &amp; Rent'!$P$12:$P$15)-M216</f>
        <v>2655.0440056009265</v>
      </c>
      <c r="Q216" s="22">
        <f t="shared" si="50"/>
        <v>-2655.0440056009265</v>
      </c>
      <c r="R216" s="24">
        <f t="shared" si="51"/>
        <v>361883.88816408277</v>
      </c>
      <c r="S216" s="4">
        <f t="shared" si="52"/>
        <v>0</v>
      </c>
      <c r="T216" s="4">
        <f t="shared" si="53"/>
        <v>0</v>
      </c>
    </row>
    <row r="217" spans="2:20" ht="15.6" x14ac:dyDescent="0.3">
      <c r="B217" s="21">
        <f t="shared" si="42"/>
        <v>205</v>
      </c>
      <c r="C217" s="22">
        <f>'Quadplex, Mortgage &amp; Rent'!$D$7</f>
        <v>4930.9559943990735</v>
      </c>
      <c r="D217" s="22">
        <f t="shared" si="54"/>
        <v>-30.727654999999999</v>
      </c>
      <c r="E217" s="22">
        <f t="shared" si="43"/>
        <v>-5586</v>
      </c>
      <c r="F217" s="33">
        <f>SUM('Quadplex, Mortgage &amp; Rent'!$D$12:$D$15)-C217</f>
        <v>5586</v>
      </c>
      <c r="G217" s="22">
        <f t="shared" si="44"/>
        <v>-5586</v>
      </c>
      <c r="H217" s="24">
        <f t="shared" si="45"/>
        <v>216097.65162031417</v>
      </c>
      <c r="I217" s="4">
        <f t="shared" si="46"/>
        <v>0</v>
      </c>
      <c r="J217" s="4">
        <f t="shared" si="47"/>
        <v>0</v>
      </c>
      <c r="K217" s="3"/>
      <c r="L217" s="21">
        <f t="shared" si="48"/>
        <v>205</v>
      </c>
      <c r="M217" s="22">
        <f>'Quadplex, Mortgage &amp; Rent'!$D$7</f>
        <v>4930.9559943990735</v>
      </c>
      <c r="N217" s="22">
        <f t="shared" si="55"/>
        <v>-14.604954567476431</v>
      </c>
      <c r="O217" s="22">
        <f t="shared" si="49"/>
        <v>-2655.0440056009265</v>
      </c>
      <c r="P217" s="33">
        <f>SUM('Quadplex, Mortgage &amp; Rent'!$P$12:$P$15)-M217</f>
        <v>2655.0440056009265</v>
      </c>
      <c r="Q217" s="22">
        <f t="shared" si="50"/>
        <v>-2655.0440056009265</v>
      </c>
      <c r="R217" s="24">
        <f t="shared" si="51"/>
        <v>361869.28320951527</v>
      </c>
      <c r="S217" s="4">
        <f t="shared" si="52"/>
        <v>0</v>
      </c>
      <c r="T217" s="4">
        <f t="shared" si="53"/>
        <v>0</v>
      </c>
    </row>
    <row r="218" spans="2:20" ht="15.6" x14ac:dyDescent="0.3">
      <c r="B218" s="21">
        <f t="shared" si="42"/>
        <v>206</v>
      </c>
      <c r="C218" s="22">
        <f>'Quadplex, Mortgage &amp; Rent'!$D$7</f>
        <v>4930.9559943990735</v>
      </c>
      <c r="D218" s="22">
        <f t="shared" si="54"/>
        <v>-30.727654999999999</v>
      </c>
      <c r="E218" s="22">
        <f t="shared" si="43"/>
        <v>-5586</v>
      </c>
      <c r="F218" s="33">
        <f>SUM('Quadplex, Mortgage &amp; Rent'!$D$12:$D$15)-C218</f>
        <v>5586</v>
      </c>
      <c r="G218" s="22">
        <f t="shared" si="44"/>
        <v>-5586</v>
      </c>
      <c r="H218" s="24">
        <f t="shared" si="45"/>
        <v>216066.92396531417</v>
      </c>
      <c r="I218" s="4">
        <f t="shared" si="46"/>
        <v>0</v>
      </c>
      <c r="J218" s="4">
        <f t="shared" si="47"/>
        <v>0</v>
      </c>
      <c r="K218" s="3"/>
      <c r="L218" s="21">
        <f t="shared" si="48"/>
        <v>206</v>
      </c>
      <c r="M218" s="22">
        <f>'Quadplex, Mortgage &amp; Rent'!$D$7</f>
        <v>4930.9559943990735</v>
      </c>
      <c r="N218" s="22">
        <f t="shared" si="55"/>
        <v>-14.604954567476431</v>
      </c>
      <c r="O218" s="22">
        <f t="shared" si="49"/>
        <v>-2655.0440056009265</v>
      </c>
      <c r="P218" s="33">
        <f>SUM('Quadplex, Mortgage &amp; Rent'!$P$12:$P$15)-M218</f>
        <v>2655.0440056009265</v>
      </c>
      <c r="Q218" s="22">
        <f t="shared" si="50"/>
        <v>-2655.0440056009265</v>
      </c>
      <c r="R218" s="24">
        <f t="shared" si="51"/>
        <v>361854.67825494776</v>
      </c>
      <c r="S218" s="4">
        <f t="shared" si="52"/>
        <v>0</v>
      </c>
      <c r="T218" s="4">
        <f t="shared" si="53"/>
        <v>0</v>
      </c>
    </row>
    <row r="219" spans="2:20" ht="15.6" x14ac:dyDescent="0.3">
      <c r="B219" s="21">
        <f t="shared" si="42"/>
        <v>207</v>
      </c>
      <c r="C219" s="22">
        <f>'Quadplex, Mortgage &amp; Rent'!$D$7</f>
        <v>4930.9559943990735</v>
      </c>
      <c r="D219" s="22">
        <f t="shared" si="54"/>
        <v>-30.727654999999999</v>
      </c>
      <c r="E219" s="22">
        <f t="shared" si="43"/>
        <v>-5586</v>
      </c>
      <c r="F219" s="33">
        <f>SUM('Quadplex, Mortgage &amp; Rent'!$D$12:$D$15)-C219</f>
        <v>5586</v>
      </c>
      <c r="G219" s="22">
        <f t="shared" si="44"/>
        <v>-5586</v>
      </c>
      <c r="H219" s="24">
        <f t="shared" si="45"/>
        <v>216036.19631031418</v>
      </c>
      <c r="I219" s="4">
        <f t="shared" si="46"/>
        <v>0</v>
      </c>
      <c r="J219" s="4">
        <f t="shared" si="47"/>
        <v>0</v>
      </c>
      <c r="K219" s="3"/>
      <c r="L219" s="21">
        <f t="shared" si="48"/>
        <v>207</v>
      </c>
      <c r="M219" s="22">
        <f>'Quadplex, Mortgage &amp; Rent'!$D$7</f>
        <v>4930.9559943990735</v>
      </c>
      <c r="N219" s="22">
        <f t="shared" si="55"/>
        <v>-14.604954567476431</v>
      </c>
      <c r="O219" s="22">
        <f t="shared" si="49"/>
        <v>-2655.0440056009265</v>
      </c>
      <c r="P219" s="33">
        <f>SUM('Quadplex, Mortgage &amp; Rent'!$P$12:$P$15)-M219</f>
        <v>2655.0440056009265</v>
      </c>
      <c r="Q219" s="22">
        <f t="shared" si="50"/>
        <v>-2655.0440056009265</v>
      </c>
      <c r="R219" s="24">
        <f t="shared" si="51"/>
        <v>361840.07330038026</v>
      </c>
      <c r="S219" s="4">
        <f t="shared" si="52"/>
        <v>0</v>
      </c>
      <c r="T219" s="4">
        <f t="shared" si="53"/>
        <v>0</v>
      </c>
    </row>
    <row r="220" spans="2:20" ht="15.6" x14ac:dyDescent="0.3">
      <c r="B220" s="21">
        <f t="shared" si="42"/>
        <v>208</v>
      </c>
      <c r="C220" s="22">
        <f>'Quadplex, Mortgage &amp; Rent'!$D$7</f>
        <v>4930.9559943990735</v>
      </c>
      <c r="D220" s="22">
        <f t="shared" si="54"/>
        <v>-30.727654999999999</v>
      </c>
      <c r="E220" s="22">
        <f t="shared" si="43"/>
        <v>-5586</v>
      </c>
      <c r="F220" s="33">
        <f>SUM('Quadplex, Mortgage &amp; Rent'!$D$12:$D$15)-C220</f>
        <v>5586</v>
      </c>
      <c r="G220" s="22">
        <f t="shared" si="44"/>
        <v>-5586</v>
      </c>
      <c r="H220" s="24">
        <f t="shared" si="45"/>
        <v>216005.46865531418</v>
      </c>
      <c r="I220" s="4">
        <f t="shared" si="46"/>
        <v>0</v>
      </c>
      <c r="J220" s="4">
        <f t="shared" si="47"/>
        <v>0</v>
      </c>
      <c r="K220" s="3"/>
      <c r="L220" s="21">
        <f t="shared" si="48"/>
        <v>208</v>
      </c>
      <c r="M220" s="22">
        <f>'Quadplex, Mortgage &amp; Rent'!$D$7</f>
        <v>4930.9559943990735</v>
      </c>
      <c r="N220" s="22">
        <f t="shared" si="55"/>
        <v>-14.604954567476431</v>
      </c>
      <c r="O220" s="22">
        <f t="shared" si="49"/>
        <v>-2655.0440056009265</v>
      </c>
      <c r="P220" s="33">
        <f>SUM('Quadplex, Mortgage &amp; Rent'!$P$12:$P$15)-M220</f>
        <v>2655.0440056009265</v>
      </c>
      <c r="Q220" s="22">
        <f t="shared" si="50"/>
        <v>-2655.0440056009265</v>
      </c>
      <c r="R220" s="24">
        <f t="shared" si="51"/>
        <v>361825.46834581275</v>
      </c>
      <c r="S220" s="4">
        <f t="shared" si="52"/>
        <v>0</v>
      </c>
      <c r="T220" s="4">
        <f t="shared" si="53"/>
        <v>0</v>
      </c>
    </row>
    <row r="221" spans="2:20" ht="15.6" x14ac:dyDescent="0.3">
      <c r="B221" s="21">
        <f t="shared" si="42"/>
        <v>209</v>
      </c>
      <c r="C221" s="22">
        <f>'Quadplex, Mortgage &amp; Rent'!$D$7</f>
        <v>4930.9559943990735</v>
      </c>
      <c r="D221" s="22">
        <f t="shared" si="54"/>
        <v>-30.727654999999999</v>
      </c>
      <c r="E221" s="22">
        <f t="shared" si="43"/>
        <v>-5586</v>
      </c>
      <c r="F221" s="33">
        <f>SUM('Quadplex, Mortgage &amp; Rent'!$D$12:$D$15)-C221</f>
        <v>5586</v>
      </c>
      <c r="G221" s="22">
        <f t="shared" si="44"/>
        <v>-5586</v>
      </c>
      <c r="H221" s="24">
        <f t="shared" si="45"/>
        <v>215974.74100031418</v>
      </c>
      <c r="I221" s="4">
        <f t="shared" si="46"/>
        <v>0</v>
      </c>
      <c r="J221" s="4">
        <f t="shared" si="47"/>
        <v>0</v>
      </c>
      <c r="K221" s="3"/>
      <c r="L221" s="21">
        <f t="shared" si="48"/>
        <v>209</v>
      </c>
      <c r="M221" s="22">
        <f>'Quadplex, Mortgage &amp; Rent'!$D$7</f>
        <v>4930.9559943990735</v>
      </c>
      <c r="N221" s="22">
        <f t="shared" si="55"/>
        <v>-14.604954567476431</v>
      </c>
      <c r="O221" s="22">
        <f t="shared" si="49"/>
        <v>-2655.0440056009265</v>
      </c>
      <c r="P221" s="33">
        <f>SUM('Quadplex, Mortgage &amp; Rent'!$P$12:$P$15)-M221</f>
        <v>2655.0440056009265</v>
      </c>
      <c r="Q221" s="22">
        <f t="shared" si="50"/>
        <v>-2655.0440056009265</v>
      </c>
      <c r="R221" s="24">
        <f t="shared" si="51"/>
        <v>361810.86339124525</v>
      </c>
      <c r="S221" s="4">
        <f t="shared" si="52"/>
        <v>0</v>
      </c>
      <c r="T221" s="4">
        <f t="shared" si="53"/>
        <v>0</v>
      </c>
    </row>
    <row r="222" spans="2:20" ht="15.6" x14ac:dyDescent="0.3">
      <c r="B222" s="21">
        <f t="shared" si="42"/>
        <v>210</v>
      </c>
      <c r="C222" s="22">
        <f>'Quadplex, Mortgage &amp; Rent'!$D$7</f>
        <v>4930.9559943990735</v>
      </c>
      <c r="D222" s="22">
        <f t="shared" si="54"/>
        <v>-30.727654999999999</v>
      </c>
      <c r="E222" s="22">
        <f t="shared" si="43"/>
        <v>-5586</v>
      </c>
      <c r="F222" s="33">
        <f>SUM('Quadplex, Mortgage &amp; Rent'!$D$12:$D$15)-C222</f>
        <v>5586</v>
      </c>
      <c r="G222" s="22">
        <f t="shared" si="44"/>
        <v>-5586</v>
      </c>
      <c r="H222" s="24">
        <f t="shared" si="45"/>
        <v>215944.01334531419</v>
      </c>
      <c r="I222" s="4">
        <f t="shared" si="46"/>
        <v>0</v>
      </c>
      <c r="J222" s="4">
        <f t="shared" si="47"/>
        <v>0</v>
      </c>
      <c r="K222" s="3"/>
      <c r="L222" s="21">
        <f t="shared" si="48"/>
        <v>210</v>
      </c>
      <c r="M222" s="22">
        <f>'Quadplex, Mortgage &amp; Rent'!$D$7</f>
        <v>4930.9559943990735</v>
      </c>
      <c r="N222" s="22">
        <f t="shared" si="55"/>
        <v>-14.604954567476431</v>
      </c>
      <c r="O222" s="22">
        <f t="shared" si="49"/>
        <v>-2655.0440056009265</v>
      </c>
      <c r="P222" s="33">
        <f>SUM('Quadplex, Mortgage &amp; Rent'!$P$12:$P$15)-M222</f>
        <v>2655.0440056009265</v>
      </c>
      <c r="Q222" s="22">
        <f t="shared" si="50"/>
        <v>-2655.0440056009265</v>
      </c>
      <c r="R222" s="24">
        <f t="shared" si="51"/>
        <v>361796.25843667774</v>
      </c>
      <c r="S222" s="4">
        <f t="shared" si="52"/>
        <v>0</v>
      </c>
      <c r="T222" s="4">
        <f t="shared" si="53"/>
        <v>0</v>
      </c>
    </row>
    <row r="223" spans="2:20" ht="15.6" x14ac:dyDescent="0.3">
      <c r="B223" s="21">
        <f t="shared" si="42"/>
        <v>211</v>
      </c>
      <c r="C223" s="22">
        <f>'Quadplex, Mortgage &amp; Rent'!$D$7</f>
        <v>4930.9559943990735</v>
      </c>
      <c r="D223" s="22">
        <f t="shared" si="54"/>
        <v>-30.727654999999999</v>
      </c>
      <c r="E223" s="22">
        <f t="shared" si="43"/>
        <v>-5586</v>
      </c>
      <c r="F223" s="33">
        <f>SUM('Quadplex, Mortgage &amp; Rent'!$D$12:$D$15)-C223</f>
        <v>5586</v>
      </c>
      <c r="G223" s="22">
        <f t="shared" si="44"/>
        <v>-5586</v>
      </c>
      <c r="H223" s="24">
        <f t="shared" si="45"/>
        <v>215913.28569031419</v>
      </c>
      <c r="I223" s="4">
        <f t="shared" si="46"/>
        <v>0</v>
      </c>
      <c r="J223" s="4">
        <f t="shared" si="47"/>
        <v>0</v>
      </c>
      <c r="K223" s="3"/>
      <c r="L223" s="21">
        <f t="shared" si="48"/>
        <v>211</v>
      </c>
      <c r="M223" s="22">
        <f>'Quadplex, Mortgage &amp; Rent'!$D$7</f>
        <v>4930.9559943990735</v>
      </c>
      <c r="N223" s="22">
        <f t="shared" si="55"/>
        <v>-14.604954567476431</v>
      </c>
      <c r="O223" s="22">
        <f t="shared" si="49"/>
        <v>-2655.0440056009265</v>
      </c>
      <c r="P223" s="33">
        <f>SUM('Quadplex, Mortgage &amp; Rent'!$P$12:$P$15)-M223</f>
        <v>2655.0440056009265</v>
      </c>
      <c r="Q223" s="22">
        <f t="shared" si="50"/>
        <v>-2655.0440056009265</v>
      </c>
      <c r="R223" s="24">
        <f t="shared" si="51"/>
        <v>361781.65348211024</v>
      </c>
      <c r="S223" s="4">
        <f t="shared" si="52"/>
        <v>0</v>
      </c>
      <c r="T223" s="4">
        <f t="shared" si="53"/>
        <v>0</v>
      </c>
    </row>
    <row r="224" spans="2:20" ht="15.6" x14ac:dyDescent="0.3">
      <c r="B224" s="21">
        <f t="shared" si="42"/>
        <v>212</v>
      </c>
      <c r="C224" s="22">
        <f>'Quadplex, Mortgage &amp; Rent'!$D$7</f>
        <v>4930.9559943990735</v>
      </c>
      <c r="D224" s="22">
        <f t="shared" si="54"/>
        <v>-30.727654999999999</v>
      </c>
      <c r="E224" s="22">
        <f t="shared" si="43"/>
        <v>-5586</v>
      </c>
      <c r="F224" s="33">
        <f>SUM('Quadplex, Mortgage &amp; Rent'!$D$12:$D$15)-C224</f>
        <v>5586</v>
      </c>
      <c r="G224" s="22">
        <f t="shared" si="44"/>
        <v>-5586</v>
      </c>
      <c r="H224" s="24">
        <f t="shared" si="45"/>
        <v>215882.5580353142</v>
      </c>
      <c r="I224" s="4">
        <f t="shared" si="46"/>
        <v>0</v>
      </c>
      <c r="J224" s="4">
        <f t="shared" si="47"/>
        <v>0</v>
      </c>
      <c r="K224" s="3"/>
      <c r="L224" s="21">
        <f t="shared" si="48"/>
        <v>212</v>
      </c>
      <c r="M224" s="22">
        <f>'Quadplex, Mortgage &amp; Rent'!$D$7</f>
        <v>4930.9559943990735</v>
      </c>
      <c r="N224" s="22">
        <f t="shared" si="55"/>
        <v>-14.604954567476431</v>
      </c>
      <c r="O224" s="22">
        <f t="shared" si="49"/>
        <v>-2655.0440056009265</v>
      </c>
      <c r="P224" s="33">
        <f>SUM('Quadplex, Mortgage &amp; Rent'!$P$12:$P$15)-M224</f>
        <v>2655.0440056009265</v>
      </c>
      <c r="Q224" s="22">
        <f t="shared" si="50"/>
        <v>-2655.0440056009265</v>
      </c>
      <c r="R224" s="24">
        <f t="shared" si="51"/>
        <v>361767.04852754273</v>
      </c>
      <c r="S224" s="4">
        <f t="shared" si="52"/>
        <v>0</v>
      </c>
      <c r="T224" s="4">
        <f t="shared" si="53"/>
        <v>0</v>
      </c>
    </row>
    <row r="225" spans="2:20" ht="15.6" x14ac:dyDescent="0.3">
      <c r="B225" s="21">
        <f t="shared" si="42"/>
        <v>213</v>
      </c>
      <c r="C225" s="22">
        <f>'Quadplex, Mortgage &amp; Rent'!$D$7</f>
        <v>4930.9559943990735</v>
      </c>
      <c r="D225" s="22">
        <f t="shared" si="54"/>
        <v>-30.727654999999999</v>
      </c>
      <c r="E225" s="22">
        <f t="shared" si="43"/>
        <v>-5586</v>
      </c>
      <c r="F225" s="33">
        <f>SUM('Quadplex, Mortgage &amp; Rent'!$D$12:$D$15)-C225</f>
        <v>5586</v>
      </c>
      <c r="G225" s="22">
        <f t="shared" si="44"/>
        <v>-5586</v>
      </c>
      <c r="H225" s="24">
        <f t="shared" si="45"/>
        <v>215851.8303803142</v>
      </c>
      <c r="I225" s="4">
        <f t="shared" si="46"/>
        <v>0</v>
      </c>
      <c r="J225" s="4">
        <f t="shared" si="47"/>
        <v>0</v>
      </c>
      <c r="K225" s="3"/>
      <c r="L225" s="21">
        <f t="shared" si="48"/>
        <v>213</v>
      </c>
      <c r="M225" s="22">
        <f>'Quadplex, Mortgage &amp; Rent'!$D$7</f>
        <v>4930.9559943990735</v>
      </c>
      <c r="N225" s="22">
        <f t="shared" si="55"/>
        <v>-14.604954567476431</v>
      </c>
      <c r="O225" s="22">
        <f t="shared" si="49"/>
        <v>-2655.0440056009265</v>
      </c>
      <c r="P225" s="33">
        <f>SUM('Quadplex, Mortgage &amp; Rent'!$P$12:$P$15)-M225</f>
        <v>2655.0440056009265</v>
      </c>
      <c r="Q225" s="22">
        <f t="shared" si="50"/>
        <v>-2655.0440056009265</v>
      </c>
      <c r="R225" s="24">
        <f t="shared" si="51"/>
        <v>361752.44357297523</v>
      </c>
      <c r="S225" s="4">
        <f t="shared" si="52"/>
        <v>0</v>
      </c>
      <c r="T225" s="4">
        <f t="shared" si="53"/>
        <v>0</v>
      </c>
    </row>
    <row r="226" spans="2:20" ht="15.6" x14ac:dyDescent="0.3">
      <c r="B226" s="21">
        <f t="shared" si="42"/>
        <v>214</v>
      </c>
      <c r="C226" s="22">
        <f>'Quadplex, Mortgage &amp; Rent'!$D$7</f>
        <v>4930.9559943990735</v>
      </c>
      <c r="D226" s="22">
        <f t="shared" si="54"/>
        <v>-30.727654999999999</v>
      </c>
      <c r="E226" s="22">
        <f t="shared" si="43"/>
        <v>-5586</v>
      </c>
      <c r="F226" s="33">
        <f>SUM('Quadplex, Mortgage &amp; Rent'!$D$12:$D$15)-C226</f>
        <v>5586</v>
      </c>
      <c r="G226" s="22">
        <f t="shared" si="44"/>
        <v>-5586</v>
      </c>
      <c r="H226" s="24">
        <f t="shared" si="45"/>
        <v>215821.10272531421</v>
      </c>
      <c r="I226" s="4">
        <f t="shared" si="46"/>
        <v>0</v>
      </c>
      <c r="J226" s="4">
        <f t="shared" si="47"/>
        <v>0</v>
      </c>
      <c r="K226" s="3"/>
      <c r="L226" s="21">
        <f t="shared" si="48"/>
        <v>214</v>
      </c>
      <c r="M226" s="22">
        <f>'Quadplex, Mortgage &amp; Rent'!$D$7</f>
        <v>4930.9559943990735</v>
      </c>
      <c r="N226" s="22">
        <f t="shared" si="55"/>
        <v>-14.604954567476431</v>
      </c>
      <c r="O226" s="22">
        <f t="shared" si="49"/>
        <v>-2655.0440056009265</v>
      </c>
      <c r="P226" s="33">
        <f>SUM('Quadplex, Mortgage &amp; Rent'!$P$12:$P$15)-M226</f>
        <v>2655.0440056009265</v>
      </c>
      <c r="Q226" s="22">
        <f t="shared" si="50"/>
        <v>-2655.0440056009265</v>
      </c>
      <c r="R226" s="24">
        <f t="shared" si="51"/>
        <v>361737.83861840772</v>
      </c>
      <c r="S226" s="4">
        <f t="shared" si="52"/>
        <v>0</v>
      </c>
      <c r="T226" s="4">
        <f t="shared" si="53"/>
        <v>0</v>
      </c>
    </row>
    <row r="227" spans="2:20" ht="15.6" x14ac:dyDescent="0.3">
      <c r="B227" s="21">
        <f t="shared" si="42"/>
        <v>215</v>
      </c>
      <c r="C227" s="22">
        <f>'Quadplex, Mortgage &amp; Rent'!$D$7</f>
        <v>4930.9559943990735</v>
      </c>
      <c r="D227" s="22">
        <f t="shared" si="54"/>
        <v>-30.727654999999999</v>
      </c>
      <c r="E227" s="22">
        <f t="shared" si="43"/>
        <v>-5586</v>
      </c>
      <c r="F227" s="33">
        <f>SUM('Quadplex, Mortgage &amp; Rent'!$D$12:$D$15)-C227</f>
        <v>5586</v>
      </c>
      <c r="G227" s="22">
        <f t="shared" si="44"/>
        <v>-5586</v>
      </c>
      <c r="H227" s="24">
        <f t="shared" si="45"/>
        <v>215790.37507031421</v>
      </c>
      <c r="I227" s="4">
        <f t="shared" si="46"/>
        <v>0</v>
      </c>
      <c r="J227" s="4">
        <f t="shared" si="47"/>
        <v>0</v>
      </c>
      <c r="K227" s="3"/>
      <c r="L227" s="21">
        <f t="shared" si="48"/>
        <v>215</v>
      </c>
      <c r="M227" s="22">
        <f>'Quadplex, Mortgage &amp; Rent'!$D$7</f>
        <v>4930.9559943990735</v>
      </c>
      <c r="N227" s="22">
        <f t="shared" si="55"/>
        <v>-14.604954567476431</v>
      </c>
      <c r="O227" s="22">
        <f t="shared" si="49"/>
        <v>-2655.0440056009265</v>
      </c>
      <c r="P227" s="33">
        <f>SUM('Quadplex, Mortgage &amp; Rent'!$P$12:$P$15)-M227</f>
        <v>2655.0440056009265</v>
      </c>
      <c r="Q227" s="22">
        <f t="shared" si="50"/>
        <v>-2655.0440056009265</v>
      </c>
      <c r="R227" s="24">
        <f t="shared" si="51"/>
        <v>361723.23366384022</v>
      </c>
      <c r="S227" s="4">
        <f t="shared" si="52"/>
        <v>0</v>
      </c>
      <c r="T227" s="4">
        <f t="shared" si="53"/>
        <v>0</v>
      </c>
    </row>
    <row r="228" spans="2:20" ht="15.6" x14ac:dyDescent="0.3">
      <c r="B228" s="21">
        <f t="shared" si="42"/>
        <v>216</v>
      </c>
      <c r="C228" s="22">
        <f>'Quadplex, Mortgage &amp; Rent'!$D$7</f>
        <v>4930.9559943990735</v>
      </c>
      <c r="D228" s="22">
        <f t="shared" si="54"/>
        <v>-30.727654999999999</v>
      </c>
      <c r="E228" s="22">
        <f t="shared" si="43"/>
        <v>-5586</v>
      </c>
      <c r="F228" s="33">
        <f>SUM('Quadplex, Mortgage &amp; Rent'!$D$12:$D$15)-C228</f>
        <v>5586</v>
      </c>
      <c r="G228" s="22">
        <f t="shared" si="44"/>
        <v>-5586</v>
      </c>
      <c r="H228" s="24">
        <f t="shared" si="45"/>
        <v>215759.64741531422</v>
      </c>
      <c r="I228" s="4">
        <f t="shared" si="46"/>
        <v>0</v>
      </c>
      <c r="J228" s="4">
        <f t="shared" si="47"/>
        <v>0</v>
      </c>
      <c r="K228" s="3"/>
      <c r="L228" s="21">
        <f t="shared" si="48"/>
        <v>216</v>
      </c>
      <c r="M228" s="22">
        <f>'Quadplex, Mortgage &amp; Rent'!$D$7</f>
        <v>4930.9559943990735</v>
      </c>
      <c r="N228" s="22">
        <f t="shared" si="55"/>
        <v>-14.604954567476431</v>
      </c>
      <c r="O228" s="22">
        <f t="shared" si="49"/>
        <v>-2655.0440056009265</v>
      </c>
      <c r="P228" s="33">
        <f>SUM('Quadplex, Mortgage &amp; Rent'!$P$12:$P$15)-M228</f>
        <v>2655.0440056009265</v>
      </c>
      <c r="Q228" s="22">
        <f t="shared" si="50"/>
        <v>-2655.0440056009265</v>
      </c>
      <c r="R228" s="24">
        <f t="shared" si="51"/>
        <v>361708.62870927271</v>
      </c>
      <c r="S228" s="4">
        <f t="shared" si="52"/>
        <v>0</v>
      </c>
      <c r="T228" s="4">
        <f t="shared" si="53"/>
        <v>0</v>
      </c>
    </row>
    <row r="229" spans="2:20" ht="15.6" x14ac:dyDescent="0.3">
      <c r="B229" s="21">
        <f t="shared" si="42"/>
        <v>217</v>
      </c>
      <c r="C229" s="22">
        <f>'Quadplex, Mortgage &amp; Rent'!$D$7</f>
        <v>4930.9559943990735</v>
      </c>
      <c r="D229" s="22">
        <f t="shared" si="54"/>
        <v>-30.727654999999999</v>
      </c>
      <c r="E229" s="22">
        <f t="shared" si="43"/>
        <v>-5586</v>
      </c>
      <c r="F229" s="33">
        <f>SUM('Quadplex, Mortgage &amp; Rent'!$D$12:$D$15)-C229</f>
        <v>5586</v>
      </c>
      <c r="G229" s="22">
        <f t="shared" si="44"/>
        <v>-5586</v>
      </c>
      <c r="H229" s="24">
        <f t="shared" si="45"/>
        <v>215728.91976031422</v>
      </c>
      <c r="I229" s="4">
        <f t="shared" si="46"/>
        <v>0</v>
      </c>
      <c r="J229" s="4">
        <f t="shared" si="47"/>
        <v>0</v>
      </c>
      <c r="K229" s="3"/>
      <c r="L229" s="21">
        <f t="shared" si="48"/>
        <v>217</v>
      </c>
      <c r="M229" s="22">
        <f>'Quadplex, Mortgage &amp; Rent'!$D$7</f>
        <v>4930.9559943990735</v>
      </c>
      <c r="N229" s="22">
        <f t="shared" si="55"/>
        <v>-14.604954567476431</v>
      </c>
      <c r="O229" s="22">
        <f t="shared" si="49"/>
        <v>-2655.0440056009265</v>
      </c>
      <c r="P229" s="33">
        <f>SUM('Quadplex, Mortgage &amp; Rent'!$P$12:$P$15)-M229</f>
        <v>2655.0440056009265</v>
      </c>
      <c r="Q229" s="22">
        <f t="shared" si="50"/>
        <v>-2655.0440056009265</v>
      </c>
      <c r="R229" s="24">
        <f t="shared" si="51"/>
        <v>361694.02375470521</v>
      </c>
      <c r="S229" s="4">
        <f t="shared" si="52"/>
        <v>0</v>
      </c>
      <c r="T229" s="4">
        <f t="shared" si="53"/>
        <v>0</v>
      </c>
    </row>
    <row r="230" spans="2:20" ht="15.6" x14ac:dyDescent="0.3">
      <c r="B230" s="21">
        <f t="shared" si="42"/>
        <v>218</v>
      </c>
      <c r="C230" s="22">
        <f>'Quadplex, Mortgage &amp; Rent'!$D$7</f>
        <v>4930.9559943990735</v>
      </c>
      <c r="D230" s="22">
        <f t="shared" si="54"/>
        <v>-30.727654999999999</v>
      </c>
      <c r="E230" s="22">
        <f t="shared" si="43"/>
        <v>-5586</v>
      </c>
      <c r="F230" s="33">
        <f>SUM('Quadplex, Mortgage &amp; Rent'!$D$12:$D$15)-C230</f>
        <v>5586</v>
      </c>
      <c r="G230" s="22">
        <f t="shared" si="44"/>
        <v>-5586</v>
      </c>
      <c r="H230" s="24">
        <f t="shared" si="45"/>
        <v>215698.19210531423</v>
      </c>
      <c r="I230" s="4">
        <f t="shared" si="46"/>
        <v>0</v>
      </c>
      <c r="J230" s="4">
        <f t="shared" si="47"/>
        <v>0</v>
      </c>
      <c r="K230" s="3"/>
      <c r="L230" s="21">
        <f t="shared" si="48"/>
        <v>218</v>
      </c>
      <c r="M230" s="22">
        <f>'Quadplex, Mortgage &amp; Rent'!$D$7</f>
        <v>4930.9559943990735</v>
      </c>
      <c r="N230" s="22">
        <f t="shared" si="55"/>
        <v>-14.604954567476431</v>
      </c>
      <c r="O230" s="22">
        <f t="shared" si="49"/>
        <v>-2655.0440056009265</v>
      </c>
      <c r="P230" s="33">
        <f>SUM('Quadplex, Mortgage &amp; Rent'!$P$12:$P$15)-M230</f>
        <v>2655.0440056009265</v>
      </c>
      <c r="Q230" s="22">
        <f t="shared" si="50"/>
        <v>-2655.0440056009265</v>
      </c>
      <c r="R230" s="24">
        <f t="shared" si="51"/>
        <v>361679.4188001377</v>
      </c>
      <c r="S230" s="4">
        <f t="shared" si="52"/>
        <v>0</v>
      </c>
      <c r="T230" s="4">
        <f t="shared" si="53"/>
        <v>0</v>
      </c>
    </row>
    <row r="231" spans="2:20" ht="15.6" x14ac:dyDescent="0.3">
      <c r="B231" s="21">
        <f t="shared" si="42"/>
        <v>219</v>
      </c>
      <c r="C231" s="22">
        <f>'Quadplex, Mortgage &amp; Rent'!$D$7</f>
        <v>4930.9559943990735</v>
      </c>
      <c r="D231" s="22">
        <f t="shared" si="54"/>
        <v>-30.727654999999999</v>
      </c>
      <c r="E231" s="22">
        <f t="shared" si="43"/>
        <v>-5586</v>
      </c>
      <c r="F231" s="33">
        <f>SUM('Quadplex, Mortgage &amp; Rent'!$D$12:$D$15)-C231</f>
        <v>5586</v>
      </c>
      <c r="G231" s="22">
        <f t="shared" si="44"/>
        <v>-5586</v>
      </c>
      <c r="H231" s="24">
        <f t="shared" si="45"/>
        <v>215667.46445031423</v>
      </c>
      <c r="I231" s="4">
        <f t="shared" si="46"/>
        <v>0</v>
      </c>
      <c r="J231" s="4">
        <f t="shared" si="47"/>
        <v>0</v>
      </c>
      <c r="K231" s="3"/>
      <c r="L231" s="21">
        <f t="shared" si="48"/>
        <v>219</v>
      </c>
      <c r="M231" s="22">
        <f>'Quadplex, Mortgage &amp; Rent'!$D$7</f>
        <v>4930.9559943990735</v>
      </c>
      <c r="N231" s="22">
        <f t="shared" si="55"/>
        <v>-14.604954567476431</v>
      </c>
      <c r="O231" s="22">
        <f t="shared" si="49"/>
        <v>-2655.0440056009265</v>
      </c>
      <c r="P231" s="33">
        <f>SUM('Quadplex, Mortgage &amp; Rent'!$P$12:$P$15)-M231</f>
        <v>2655.0440056009265</v>
      </c>
      <c r="Q231" s="22">
        <f t="shared" si="50"/>
        <v>-2655.0440056009265</v>
      </c>
      <c r="R231" s="24">
        <f t="shared" si="51"/>
        <v>361664.8138455702</v>
      </c>
      <c r="S231" s="4">
        <f t="shared" si="52"/>
        <v>0</v>
      </c>
      <c r="T231" s="4">
        <f t="shared" si="53"/>
        <v>0</v>
      </c>
    </row>
    <row r="232" spans="2:20" ht="15.6" x14ac:dyDescent="0.3">
      <c r="B232" s="21">
        <f t="shared" si="42"/>
        <v>220</v>
      </c>
      <c r="C232" s="22">
        <f>'Quadplex, Mortgage &amp; Rent'!$D$7</f>
        <v>4930.9559943990735</v>
      </c>
      <c r="D232" s="22">
        <f t="shared" si="54"/>
        <v>-30.727654999999999</v>
      </c>
      <c r="E232" s="22">
        <f t="shared" si="43"/>
        <v>-5586</v>
      </c>
      <c r="F232" s="33">
        <f>SUM('Quadplex, Mortgage &amp; Rent'!$D$12:$D$15)-C232</f>
        <v>5586</v>
      </c>
      <c r="G232" s="22">
        <f t="shared" si="44"/>
        <v>-5586</v>
      </c>
      <c r="H232" s="24">
        <f t="shared" si="45"/>
        <v>215636.73679531424</v>
      </c>
      <c r="I232" s="4">
        <f t="shared" si="46"/>
        <v>0</v>
      </c>
      <c r="J232" s="4">
        <f t="shared" si="47"/>
        <v>0</v>
      </c>
      <c r="K232" s="3"/>
      <c r="L232" s="21">
        <f t="shared" si="48"/>
        <v>220</v>
      </c>
      <c r="M232" s="22">
        <f>'Quadplex, Mortgage &amp; Rent'!$D$7</f>
        <v>4930.9559943990735</v>
      </c>
      <c r="N232" s="22">
        <f t="shared" si="55"/>
        <v>-14.604954567476431</v>
      </c>
      <c r="O232" s="22">
        <f t="shared" si="49"/>
        <v>-2655.0440056009265</v>
      </c>
      <c r="P232" s="33">
        <f>SUM('Quadplex, Mortgage &amp; Rent'!$P$12:$P$15)-M232</f>
        <v>2655.0440056009265</v>
      </c>
      <c r="Q232" s="22">
        <f t="shared" si="50"/>
        <v>-2655.0440056009265</v>
      </c>
      <c r="R232" s="24">
        <f t="shared" si="51"/>
        <v>361650.20889100269</v>
      </c>
      <c r="S232" s="4">
        <f t="shared" si="52"/>
        <v>0</v>
      </c>
      <c r="T232" s="4">
        <f t="shared" si="53"/>
        <v>0</v>
      </c>
    </row>
    <row r="233" spans="2:20" ht="15.6" x14ac:dyDescent="0.3">
      <c r="B233" s="21">
        <f t="shared" si="42"/>
        <v>221</v>
      </c>
      <c r="C233" s="22">
        <f>'Quadplex, Mortgage &amp; Rent'!$D$7</f>
        <v>4930.9559943990735</v>
      </c>
      <c r="D233" s="22">
        <f t="shared" si="54"/>
        <v>-30.727654999999999</v>
      </c>
      <c r="E233" s="22">
        <f t="shared" si="43"/>
        <v>-5586</v>
      </c>
      <c r="F233" s="33">
        <f>SUM('Quadplex, Mortgage &amp; Rent'!$D$12:$D$15)-C233</f>
        <v>5586</v>
      </c>
      <c r="G233" s="22">
        <f t="shared" si="44"/>
        <v>-5586</v>
      </c>
      <c r="H233" s="24">
        <f t="shared" si="45"/>
        <v>215606.00914031424</v>
      </c>
      <c r="I233" s="4">
        <f t="shared" si="46"/>
        <v>0</v>
      </c>
      <c r="J233" s="4">
        <f t="shared" si="47"/>
        <v>0</v>
      </c>
      <c r="K233" s="3"/>
      <c r="L233" s="21">
        <f t="shared" si="48"/>
        <v>221</v>
      </c>
      <c r="M233" s="22">
        <f>'Quadplex, Mortgage &amp; Rent'!$D$7</f>
        <v>4930.9559943990735</v>
      </c>
      <c r="N233" s="22">
        <f t="shared" si="55"/>
        <v>-14.604954567476431</v>
      </c>
      <c r="O233" s="22">
        <f t="shared" si="49"/>
        <v>-2655.0440056009265</v>
      </c>
      <c r="P233" s="33">
        <f>SUM('Quadplex, Mortgage &amp; Rent'!$P$12:$P$15)-M233</f>
        <v>2655.0440056009265</v>
      </c>
      <c r="Q233" s="22">
        <f t="shared" si="50"/>
        <v>-2655.0440056009265</v>
      </c>
      <c r="R233" s="24">
        <f t="shared" si="51"/>
        <v>361635.60393643519</v>
      </c>
      <c r="S233" s="4">
        <f t="shared" si="52"/>
        <v>0</v>
      </c>
      <c r="T233" s="4">
        <f t="shared" si="53"/>
        <v>0</v>
      </c>
    </row>
    <row r="234" spans="2:20" ht="15.6" x14ac:dyDescent="0.3">
      <c r="B234" s="21">
        <f t="shared" si="42"/>
        <v>222</v>
      </c>
      <c r="C234" s="22">
        <f>'Quadplex, Mortgage &amp; Rent'!$D$7</f>
        <v>4930.9559943990735</v>
      </c>
      <c r="D234" s="22">
        <f t="shared" si="54"/>
        <v>-30.727654999999999</v>
      </c>
      <c r="E234" s="22">
        <f t="shared" si="43"/>
        <v>-5586</v>
      </c>
      <c r="F234" s="33">
        <f>SUM('Quadplex, Mortgage &amp; Rent'!$D$12:$D$15)-C234</f>
        <v>5586</v>
      </c>
      <c r="G234" s="22">
        <f t="shared" si="44"/>
        <v>-5586</v>
      </c>
      <c r="H234" s="24">
        <f t="shared" si="45"/>
        <v>215575.28148531425</v>
      </c>
      <c r="I234" s="4">
        <f t="shared" si="46"/>
        <v>0</v>
      </c>
      <c r="J234" s="4">
        <f t="shared" si="47"/>
        <v>0</v>
      </c>
      <c r="K234" s="3"/>
      <c r="L234" s="21">
        <f t="shared" si="48"/>
        <v>222</v>
      </c>
      <c r="M234" s="22">
        <f>'Quadplex, Mortgage &amp; Rent'!$D$7</f>
        <v>4930.9559943990735</v>
      </c>
      <c r="N234" s="22">
        <f t="shared" si="55"/>
        <v>-14.604954567476431</v>
      </c>
      <c r="O234" s="22">
        <f t="shared" si="49"/>
        <v>-2655.0440056009265</v>
      </c>
      <c r="P234" s="33">
        <f>SUM('Quadplex, Mortgage &amp; Rent'!$P$12:$P$15)-M234</f>
        <v>2655.0440056009265</v>
      </c>
      <c r="Q234" s="22">
        <f t="shared" si="50"/>
        <v>-2655.0440056009265</v>
      </c>
      <c r="R234" s="24">
        <f t="shared" si="51"/>
        <v>361620.99898186768</v>
      </c>
      <c r="S234" s="4">
        <f t="shared" si="52"/>
        <v>0</v>
      </c>
      <c r="T234" s="4">
        <f t="shared" si="53"/>
        <v>0</v>
      </c>
    </row>
    <row r="235" spans="2:20" ht="15.6" x14ac:dyDescent="0.3">
      <c r="B235" s="21">
        <f t="shared" si="42"/>
        <v>223</v>
      </c>
      <c r="C235" s="22">
        <f>'Quadplex, Mortgage &amp; Rent'!$D$7</f>
        <v>4930.9559943990735</v>
      </c>
      <c r="D235" s="22">
        <f t="shared" si="54"/>
        <v>-30.727654999999999</v>
      </c>
      <c r="E235" s="22">
        <f t="shared" si="43"/>
        <v>-5586</v>
      </c>
      <c r="F235" s="33">
        <f>SUM('Quadplex, Mortgage &amp; Rent'!$D$12:$D$15)-C235</f>
        <v>5586</v>
      </c>
      <c r="G235" s="22">
        <f t="shared" si="44"/>
        <v>-5586</v>
      </c>
      <c r="H235" s="24">
        <f t="shared" si="45"/>
        <v>215544.55383031425</v>
      </c>
      <c r="I235" s="4">
        <f t="shared" si="46"/>
        <v>0</v>
      </c>
      <c r="J235" s="4">
        <f t="shared" si="47"/>
        <v>0</v>
      </c>
      <c r="K235" s="3"/>
      <c r="L235" s="21">
        <f t="shared" si="48"/>
        <v>223</v>
      </c>
      <c r="M235" s="22">
        <f>'Quadplex, Mortgage &amp; Rent'!$D$7</f>
        <v>4930.9559943990735</v>
      </c>
      <c r="N235" s="22">
        <f t="shared" si="55"/>
        <v>-14.604954567476431</v>
      </c>
      <c r="O235" s="22">
        <f t="shared" si="49"/>
        <v>-2655.0440056009265</v>
      </c>
      <c r="P235" s="33">
        <f>SUM('Quadplex, Mortgage &amp; Rent'!$P$12:$P$15)-M235</f>
        <v>2655.0440056009265</v>
      </c>
      <c r="Q235" s="22">
        <f t="shared" si="50"/>
        <v>-2655.0440056009265</v>
      </c>
      <c r="R235" s="24">
        <f t="shared" si="51"/>
        <v>361606.39402730018</v>
      </c>
      <c r="S235" s="4">
        <f t="shared" si="52"/>
        <v>0</v>
      </c>
      <c r="T235" s="4">
        <f t="shared" si="53"/>
        <v>0</v>
      </c>
    </row>
    <row r="236" spans="2:20" ht="15.6" x14ac:dyDescent="0.3">
      <c r="B236" s="21">
        <f t="shared" si="42"/>
        <v>224</v>
      </c>
      <c r="C236" s="22">
        <f>'Quadplex, Mortgage &amp; Rent'!$D$7</f>
        <v>4930.9559943990735</v>
      </c>
      <c r="D236" s="22">
        <f t="shared" si="54"/>
        <v>-30.727654999999999</v>
      </c>
      <c r="E236" s="22">
        <f t="shared" si="43"/>
        <v>-5586</v>
      </c>
      <c r="F236" s="33">
        <f>SUM('Quadplex, Mortgage &amp; Rent'!$D$12:$D$15)-C236</f>
        <v>5586</v>
      </c>
      <c r="G236" s="22">
        <f t="shared" si="44"/>
        <v>-5586</v>
      </c>
      <c r="H236" s="24">
        <f t="shared" si="45"/>
        <v>215513.82617531426</v>
      </c>
      <c r="I236" s="4">
        <f t="shared" si="46"/>
        <v>0</v>
      </c>
      <c r="J236" s="4">
        <f t="shared" si="47"/>
        <v>0</v>
      </c>
      <c r="K236" s="3"/>
      <c r="L236" s="21">
        <f t="shared" si="48"/>
        <v>224</v>
      </c>
      <c r="M236" s="22">
        <f>'Quadplex, Mortgage &amp; Rent'!$D$7</f>
        <v>4930.9559943990735</v>
      </c>
      <c r="N236" s="22">
        <f t="shared" si="55"/>
        <v>-14.604954567476431</v>
      </c>
      <c r="O236" s="22">
        <f t="shared" si="49"/>
        <v>-2655.0440056009265</v>
      </c>
      <c r="P236" s="33">
        <f>SUM('Quadplex, Mortgage &amp; Rent'!$P$12:$P$15)-M236</f>
        <v>2655.0440056009265</v>
      </c>
      <c r="Q236" s="22">
        <f t="shared" si="50"/>
        <v>-2655.0440056009265</v>
      </c>
      <c r="R236" s="24">
        <f t="shared" si="51"/>
        <v>361591.78907273267</v>
      </c>
      <c r="S236" s="4">
        <f t="shared" si="52"/>
        <v>0</v>
      </c>
      <c r="T236" s="4">
        <f t="shared" si="53"/>
        <v>0</v>
      </c>
    </row>
    <row r="237" spans="2:20" ht="15.6" x14ac:dyDescent="0.3">
      <c r="B237" s="21">
        <f t="shared" si="42"/>
        <v>225</v>
      </c>
      <c r="C237" s="22">
        <f>'Quadplex, Mortgage &amp; Rent'!$D$7</f>
        <v>4930.9559943990735</v>
      </c>
      <c r="D237" s="22">
        <f t="shared" si="54"/>
        <v>-30.727654999999999</v>
      </c>
      <c r="E237" s="22">
        <f t="shared" si="43"/>
        <v>-5586</v>
      </c>
      <c r="F237" s="33">
        <f>SUM('Quadplex, Mortgage &amp; Rent'!$D$12:$D$15)-C237</f>
        <v>5586</v>
      </c>
      <c r="G237" s="22">
        <f t="shared" si="44"/>
        <v>-5586</v>
      </c>
      <c r="H237" s="24">
        <f t="shared" si="45"/>
        <v>215483.09852031426</v>
      </c>
      <c r="I237" s="4">
        <f t="shared" si="46"/>
        <v>0</v>
      </c>
      <c r="J237" s="4">
        <f t="shared" si="47"/>
        <v>0</v>
      </c>
      <c r="K237" s="3"/>
      <c r="L237" s="21">
        <f t="shared" si="48"/>
        <v>225</v>
      </c>
      <c r="M237" s="22">
        <f>'Quadplex, Mortgage &amp; Rent'!$D$7</f>
        <v>4930.9559943990735</v>
      </c>
      <c r="N237" s="22">
        <f t="shared" si="55"/>
        <v>-14.604954567476431</v>
      </c>
      <c r="O237" s="22">
        <f t="shared" si="49"/>
        <v>-2655.0440056009265</v>
      </c>
      <c r="P237" s="33">
        <f>SUM('Quadplex, Mortgage &amp; Rent'!$P$12:$P$15)-M237</f>
        <v>2655.0440056009265</v>
      </c>
      <c r="Q237" s="22">
        <f t="shared" si="50"/>
        <v>-2655.0440056009265</v>
      </c>
      <c r="R237" s="24">
        <f t="shared" si="51"/>
        <v>361577.18411816517</v>
      </c>
      <c r="S237" s="4">
        <f t="shared" si="52"/>
        <v>0</v>
      </c>
      <c r="T237" s="4">
        <f t="shared" si="53"/>
        <v>0</v>
      </c>
    </row>
    <row r="238" spans="2:20" ht="15.6" x14ac:dyDescent="0.3">
      <c r="B238" s="21">
        <f t="shared" si="42"/>
        <v>226</v>
      </c>
      <c r="C238" s="22">
        <f>'Quadplex, Mortgage &amp; Rent'!$D$7</f>
        <v>4930.9559943990735</v>
      </c>
      <c r="D238" s="22">
        <f t="shared" si="54"/>
        <v>-30.727654999999999</v>
      </c>
      <c r="E238" s="22">
        <f t="shared" si="43"/>
        <v>-5586</v>
      </c>
      <c r="F238" s="33">
        <f>SUM('Quadplex, Mortgage &amp; Rent'!$D$12:$D$15)-C238</f>
        <v>5586</v>
      </c>
      <c r="G238" s="22">
        <f t="shared" si="44"/>
        <v>-5586</v>
      </c>
      <c r="H238" s="24">
        <f t="shared" si="45"/>
        <v>215452.37086531427</v>
      </c>
      <c r="I238" s="4">
        <f t="shared" si="46"/>
        <v>0</v>
      </c>
      <c r="J238" s="4">
        <f t="shared" si="47"/>
        <v>0</v>
      </c>
      <c r="K238" s="3"/>
      <c r="L238" s="21">
        <f t="shared" si="48"/>
        <v>226</v>
      </c>
      <c r="M238" s="22">
        <f>'Quadplex, Mortgage &amp; Rent'!$D$7</f>
        <v>4930.9559943990735</v>
      </c>
      <c r="N238" s="22">
        <f t="shared" si="55"/>
        <v>-14.604954567476431</v>
      </c>
      <c r="O238" s="22">
        <f t="shared" si="49"/>
        <v>-2655.0440056009265</v>
      </c>
      <c r="P238" s="33">
        <f>SUM('Quadplex, Mortgage &amp; Rent'!$P$12:$P$15)-M238</f>
        <v>2655.0440056009265</v>
      </c>
      <c r="Q238" s="22">
        <f t="shared" si="50"/>
        <v>-2655.0440056009265</v>
      </c>
      <c r="R238" s="24">
        <f t="shared" si="51"/>
        <v>361562.57916359766</v>
      </c>
      <c r="S238" s="4">
        <f t="shared" si="52"/>
        <v>0</v>
      </c>
      <c r="T238" s="4">
        <f t="shared" si="53"/>
        <v>0</v>
      </c>
    </row>
    <row r="239" spans="2:20" ht="15.6" x14ac:dyDescent="0.3">
      <c r="B239" s="21">
        <f t="shared" si="42"/>
        <v>227</v>
      </c>
      <c r="C239" s="22">
        <f>'Quadplex, Mortgage &amp; Rent'!$D$7</f>
        <v>4930.9559943990735</v>
      </c>
      <c r="D239" s="22">
        <f t="shared" si="54"/>
        <v>-30.727654999999999</v>
      </c>
      <c r="E239" s="22">
        <f t="shared" si="43"/>
        <v>-5586</v>
      </c>
      <c r="F239" s="33">
        <f>SUM('Quadplex, Mortgage &amp; Rent'!$D$12:$D$15)-C239</f>
        <v>5586</v>
      </c>
      <c r="G239" s="22">
        <f t="shared" si="44"/>
        <v>-5586</v>
      </c>
      <c r="H239" s="24">
        <f t="shared" si="45"/>
        <v>215421.64321031427</v>
      </c>
      <c r="I239" s="4">
        <f t="shared" si="46"/>
        <v>0</v>
      </c>
      <c r="J239" s="4">
        <f t="shared" si="47"/>
        <v>0</v>
      </c>
      <c r="K239" s="3"/>
      <c r="L239" s="21">
        <f t="shared" si="48"/>
        <v>227</v>
      </c>
      <c r="M239" s="22">
        <f>'Quadplex, Mortgage &amp; Rent'!$D$7</f>
        <v>4930.9559943990735</v>
      </c>
      <c r="N239" s="22">
        <f t="shared" si="55"/>
        <v>-14.604954567476431</v>
      </c>
      <c r="O239" s="22">
        <f t="shared" si="49"/>
        <v>-2655.0440056009265</v>
      </c>
      <c r="P239" s="33">
        <f>SUM('Quadplex, Mortgage &amp; Rent'!$P$12:$P$15)-M239</f>
        <v>2655.0440056009265</v>
      </c>
      <c r="Q239" s="22">
        <f t="shared" si="50"/>
        <v>-2655.0440056009265</v>
      </c>
      <c r="R239" s="24">
        <f t="shared" si="51"/>
        <v>361547.97420903016</v>
      </c>
      <c r="S239" s="4">
        <f t="shared" si="52"/>
        <v>0</v>
      </c>
      <c r="T239" s="4">
        <f t="shared" si="53"/>
        <v>0</v>
      </c>
    </row>
    <row r="240" spans="2:20" ht="15.6" x14ac:dyDescent="0.3">
      <c r="B240" s="21">
        <f t="shared" si="42"/>
        <v>228</v>
      </c>
      <c r="C240" s="22">
        <f>'Quadplex, Mortgage &amp; Rent'!$D$7</f>
        <v>4930.9559943990735</v>
      </c>
      <c r="D240" s="22">
        <f t="shared" si="54"/>
        <v>-30.727654999999999</v>
      </c>
      <c r="E240" s="22">
        <f t="shared" si="43"/>
        <v>-5586</v>
      </c>
      <c r="F240" s="33">
        <f>SUM('Quadplex, Mortgage &amp; Rent'!$D$12:$D$15)-C240</f>
        <v>5586</v>
      </c>
      <c r="G240" s="22">
        <f t="shared" si="44"/>
        <v>-5586</v>
      </c>
      <c r="H240" s="24">
        <f t="shared" si="45"/>
        <v>215390.91555531428</v>
      </c>
      <c r="I240" s="4">
        <f t="shared" si="46"/>
        <v>0</v>
      </c>
      <c r="J240" s="4">
        <f t="shared" si="47"/>
        <v>0</v>
      </c>
      <c r="K240" s="3"/>
      <c r="L240" s="21">
        <f t="shared" si="48"/>
        <v>228</v>
      </c>
      <c r="M240" s="22">
        <f>'Quadplex, Mortgage &amp; Rent'!$D$7</f>
        <v>4930.9559943990735</v>
      </c>
      <c r="N240" s="22">
        <f t="shared" si="55"/>
        <v>-14.604954567476431</v>
      </c>
      <c r="O240" s="22">
        <f t="shared" si="49"/>
        <v>-2655.0440056009265</v>
      </c>
      <c r="P240" s="33">
        <f>SUM('Quadplex, Mortgage &amp; Rent'!$P$12:$P$15)-M240</f>
        <v>2655.0440056009265</v>
      </c>
      <c r="Q240" s="22">
        <f t="shared" si="50"/>
        <v>-2655.0440056009265</v>
      </c>
      <c r="R240" s="24">
        <f t="shared" si="51"/>
        <v>361533.36925446265</v>
      </c>
      <c r="S240" s="4">
        <f t="shared" si="52"/>
        <v>0</v>
      </c>
      <c r="T240" s="4">
        <f t="shared" si="53"/>
        <v>0</v>
      </c>
    </row>
    <row r="241" spans="2:20" ht="15.6" x14ac:dyDescent="0.3">
      <c r="B241" s="21">
        <f t="shared" si="42"/>
        <v>229</v>
      </c>
      <c r="C241" s="22">
        <f>'Quadplex, Mortgage &amp; Rent'!$D$7</f>
        <v>4930.9559943990735</v>
      </c>
      <c r="D241" s="22">
        <f t="shared" si="54"/>
        <v>-30.727654999999999</v>
      </c>
      <c r="E241" s="22">
        <f t="shared" si="43"/>
        <v>-5586</v>
      </c>
      <c r="F241" s="33">
        <f>SUM('Quadplex, Mortgage &amp; Rent'!$D$12:$D$15)-C241</f>
        <v>5586</v>
      </c>
      <c r="G241" s="22">
        <f t="shared" si="44"/>
        <v>-5586</v>
      </c>
      <c r="H241" s="24">
        <f t="shared" si="45"/>
        <v>215360.18790031428</v>
      </c>
      <c r="I241" s="4">
        <f t="shared" si="46"/>
        <v>0</v>
      </c>
      <c r="J241" s="4">
        <f t="shared" si="47"/>
        <v>0</v>
      </c>
      <c r="K241" s="3"/>
      <c r="L241" s="21">
        <f t="shared" si="48"/>
        <v>229</v>
      </c>
      <c r="M241" s="22">
        <f>'Quadplex, Mortgage &amp; Rent'!$D$7</f>
        <v>4930.9559943990735</v>
      </c>
      <c r="N241" s="22">
        <f t="shared" si="55"/>
        <v>-14.604954567476431</v>
      </c>
      <c r="O241" s="22">
        <f t="shared" si="49"/>
        <v>-2655.0440056009265</v>
      </c>
      <c r="P241" s="33">
        <f>SUM('Quadplex, Mortgage &amp; Rent'!$P$12:$P$15)-M241</f>
        <v>2655.0440056009265</v>
      </c>
      <c r="Q241" s="22">
        <f t="shared" si="50"/>
        <v>-2655.0440056009265</v>
      </c>
      <c r="R241" s="24">
        <f t="shared" si="51"/>
        <v>361518.76429989515</v>
      </c>
      <c r="S241" s="4">
        <f t="shared" si="52"/>
        <v>0</v>
      </c>
      <c r="T241" s="4">
        <f t="shared" si="53"/>
        <v>0</v>
      </c>
    </row>
    <row r="242" spans="2:20" ht="15.6" x14ac:dyDescent="0.3">
      <c r="B242" s="21">
        <f t="shared" si="42"/>
        <v>230</v>
      </c>
      <c r="C242" s="22">
        <f>'Quadplex, Mortgage &amp; Rent'!$D$7</f>
        <v>4930.9559943990735</v>
      </c>
      <c r="D242" s="22">
        <f t="shared" si="54"/>
        <v>-30.727654999999999</v>
      </c>
      <c r="E242" s="22">
        <f t="shared" si="43"/>
        <v>-5586</v>
      </c>
      <c r="F242" s="33">
        <f>SUM('Quadplex, Mortgage &amp; Rent'!$D$12:$D$15)-C242</f>
        <v>5586</v>
      </c>
      <c r="G242" s="22">
        <f t="shared" si="44"/>
        <v>-5586</v>
      </c>
      <c r="H242" s="24">
        <f t="shared" si="45"/>
        <v>215329.46024531429</v>
      </c>
      <c r="I242" s="4">
        <f t="shared" si="46"/>
        <v>0</v>
      </c>
      <c r="J242" s="4">
        <f t="shared" si="47"/>
        <v>0</v>
      </c>
      <c r="K242" s="3"/>
      <c r="L242" s="21">
        <f t="shared" si="48"/>
        <v>230</v>
      </c>
      <c r="M242" s="22">
        <f>'Quadplex, Mortgage &amp; Rent'!$D$7</f>
        <v>4930.9559943990735</v>
      </c>
      <c r="N242" s="22">
        <f t="shared" si="55"/>
        <v>-14.604954567476431</v>
      </c>
      <c r="O242" s="22">
        <f t="shared" si="49"/>
        <v>-2655.0440056009265</v>
      </c>
      <c r="P242" s="33">
        <f>SUM('Quadplex, Mortgage &amp; Rent'!$P$12:$P$15)-M242</f>
        <v>2655.0440056009265</v>
      </c>
      <c r="Q242" s="22">
        <f t="shared" si="50"/>
        <v>-2655.0440056009265</v>
      </c>
      <c r="R242" s="24">
        <f t="shared" si="51"/>
        <v>361504.15934532764</v>
      </c>
      <c r="S242" s="4">
        <f t="shared" si="52"/>
        <v>0</v>
      </c>
      <c r="T242" s="4">
        <f t="shared" si="53"/>
        <v>0</v>
      </c>
    </row>
    <row r="243" spans="2:20" ht="15.6" x14ac:dyDescent="0.3">
      <c r="B243" s="21">
        <f t="shared" si="42"/>
        <v>231</v>
      </c>
      <c r="C243" s="22">
        <f>'Quadplex, Mortgage &amp; Rent'!$D$7</f>
        <v>4930.9559943990735</v>
      </c>
      <c r="D243" s="22">
        <f t="shared" si="54"/>
        <v>-30.727654999999999</v>
      </c>
      <c r="E243" s="22">
        <f t="shared" si="43"/>
        <v>-5586</v>
      </c>
      <c r="F243" s="33">
        <f>SUM('Quadplex, Mortgage &amp; Rent'!$D$12:$D$15)-C243</f>
        <v>5586</v>
      </c>
      <c r="G243" s="22">
        <f t="shared" si="44"/>
        <v>-5586</v>
      </c>
      <c r="H243" s="24">
        <f t="shared" si="45"/>
        <v>215298.73259031429</v>
      </c>
      <c r="I243" s="4">
        <f t="shared" si="46"/>
        <v>0</v>
      </c>
      <c r="J243" s="4">
        <f t="shared" si="47"/>
        <v>0</v>
      </c>
      <c r="K243" s="3"/>
      <c r="L243" s="21">
        <f t="shared" si="48"/>
        <v>231</v>
      </c>
      <c r="M243" s="22">
        <f>'Quadplex, Mortgage &amp; Rent'!$D$7</f>
        <v>4930.9559943990735</v>
      </c>
      <c r="N243" s="22">
        <f t="shared" si="55"/>
        <v>-14.604954567476431</v>
      </c>
      <c r="O243" s="22">
        <f t="shared" si="49"/>
        <v>-2655.0440056009265</v>
      </c>
      <c r="P243" s="33">
        <f>SUM('Quadplex, Mortgage &amp; Rent'!$P$12:$P$15)-M243</f>
        <v>2655.0440056009265</v>
      </c>
      <c r="Q243" s="22">
        <f t="shared" si="50"/>
        <v>-2655.0440056009265</v>
      </c>
      <c r="R243" s="24">
        <f t="shared" si="51"/>
        <v>361489.55439076014</v>
      </c>
      <c r="S243" s="4">
        <f t="shared" si="52"/>
        <v>0</v>
      </c>
      <c r="T243" s="4">
        <f t="shared" si="53"/>
        <v>0</v>
      </c>
    </row>
    <row r="244" spans="2:20" ht="15.6" x14ac:dyDescent="0.3">
      <c r="B244" s="21">
        <f t="shared" si="42"/>
        <v>232</v>
      </c>
      <c r="C244" s="22">
        <f>'Quadplex, Mortgage &amp; Rent'!$D$7</f>
        <v>4930.9559943990735</v>
      </c>
      <c r="D244" s="22">
        <f t="shared" si="54"/>
        <v>-30.727654999999999</v>
      </c>
      <c r="E244" s="22">
        <f t="shared" si="43"/>
        <v>-5586</v>
      </c>
      <c r="F244" s="33">
        <f>SUM('Quadplex, Mortgage &amp; Rent'!$D$12:$D$15)-C244</f>
        <v>5586</v>
      </c>
      <c r="G244" s="22">
        <f t="shared" si="44"/>
        <v>-5586</v>
      </c>
      <c r="H244" s="24">
        <f t="shared" si="45"/>
        <v>215268.0049353143</v>
      </c>
      <c r="I244" s="4">
        <f t="shared" si="46"/>
        <v>0</v>
      </c>
      <c r="J244" s="4">
        <f t="shared" si="47"/>
        <v>0</v>
      </c>
      <c r="K244" s="3"/>
      <c r="L244" s="21">
        <f t="shared" si="48"/>
        <v>232</v>
      </c>
      <c r="M244" s="22">
        <f>'Quadplex, Mortgage &amp; Rent'!$D$7</f>
        <v>4930.9559943990735</v>
      </c>
      <c r="N244" s="22">
        <f t="shared" si="55"/>
        <v>-14.604954567476431</v>
      </c>
      <c r="O244" s="22">
        <f t="shared" si="49"/>
        <v>-2655.0440056009265</v>
      </c>
      <c r="P244" s="33">
        <f>SUM('Quadplex, Mortgage &amp; Rent'!$P$12:$P$15)-M244</f>
        <v>2655.0440056009265</v>
      </c>
      <c r="Q244" s="22">
        <f t="shared" si="50"/>
        <v>-2655.0440056009265</v>
      </c>
      <c r="R244" s="24">
        <f t="shared" si="51"/>
        <v>361474.94943619263</v>
      </c>
      <c r="S244" s="4">
        <f t="shared" si="52"/>
        <v>0</v>
      </c>
      <c r="T244" s="4">
        <f t="shared" si="53"/>
        <v>0</v>
      </c>
    </row>
    <row r="245" spans="2:20" ht="15.6" x14ac:dyDescent="0.3">
      <c r="B245" s="21">
        <f t="shared" si="42"/>
        <v>233</v>
      </c>
      <c r="C245" s="22">
        <f>'Quadplex, Mortgage &amp; Rent'!$D$7</f>
        <v>4930.9559943990735</v>
      </c>
      <c r="D245" s="22">
        <f t="shared" si="54"/>
        <v>-30.727654999999999</v>
      </c>
      <c r="E245" s="22">
        <f t="shared" si="43"/>
        <v>-5586</v>
      </c>
      <c r="F245" s="33">
        <f>SUM('Quadplex, Mortgage &amp; Rent'!$D$12:$D$15)-C245</f>
        <v>5586</v>
      </c>
      <c r="G245" s="22">
        <f t="shared" si="44"/>
        <v>-5586</v>
      </c>
      <c r="H245" s="24">
        <f t="shared" si="45"/>
        <v>215237.2772803143</v>
      </c>
      <c r="I245" s="4">
        <f t="shared" si="46"/>
        <v>0</v>
      </c>
      <c r="J245" s="4">
        <f t="shared" si="47"/>
        <v>0</v>
      </c>
      <c r="K245" s="3"/>
      <c r="L245" s="21">
        <f t="shared" si="48"/>
        <v>233</v>
      </c>
      <c r="M245" s="22">
        <f>'Quadplex, Mortgage &amp; Rent'!$D$7</f>
        <v>4930.9559943990735</v>
      </c>
      <c r="N245" s="22">
        <f t="shared" si="55"/>
        <v>-14.604954567476431</v>
      </c>
      <c r="O245" s="22">
        <f t="shared" si="49"/>
        <v>-2655.0440056009265</v>
      </c>
      <c r="P245" s="33">
        <f>SUM('Quadplex, Mortgage &amp; Rent'!$P$12:$P$15)-M245</f>
        <v>2655.0440056009265</v>
      </c>
      <c r="Q245" s="22">
        <f t="shared" si="50"/>
        <v>-2655.0440056009265</v>
      </c>
      <c r="R245" s="24">
        <f t="shared" si="51"/>
        <v>361460.34448162513</v>
      </c>
      <c r="S245" s="4">
        <f t="shared" si="52"/>
        <v>0</v>
      </c>
      <c r="T245" s="4">
        <f t="shared" si="53"/>
        <v>0</v>
      </c>
    </row>
    <row r="246" spans="2:20" ht="15.6" x14ac:dyDescent="0.3">
      <c r="B246" s="21">
        <f t="shared" si="42"/>
        <v>234</v>
      </c>
      <c r="C246" s="22">
        <f>'Quadplex, Mortgage &amp; Rent'!$D$7</f>
        <v>4930.9559943990735</v>
      </c>
      <c r="D246" s="22">
        <f t="shared" si="54"/>
        <v>-30.727654999999999</v>
      </c>
      <c r="E246" s="22">
        <f t="shared" si="43"/>
        <v>-5586</v>
      </c>
      <c r="F246" s="33">
        <f>SUM('Quadplex, Mortgage &amp; Rent'!$D$12:$D$15)-C246</f>
        <v>5586</v>
      </c>
      <c r="G246" s="22">
        <f t="shared" si="44"/>
        <v>-5586</v>
      </c>
      <c r="H246" s="24">
        <f t="shared" si="45"/>
        <v>215206.54962531431</v>
      </c>
      <c r="I246" s="4">
        <f t="shared" si="46"/>
        <v>0</v>
      </c>
      <c r="J246" s="4">
        <f t="shared" si="47"/>
        <v>0</v>
      </c>
      <c r="K246" s="3"/>
      <c r="L246" s="21">
        <f t="shared" si="48"/>
        <v>234</v>
      </c>
      <c r="M246" s="22">
        <f>'Quadplex, Mortgage &amp; Rent'!$D$7</f>
        <v>4930.9559943990735</v>
      </c>
      <c r="N246" s="22">
        <f t="shared" si="55"/>
        <v>-14.604954567476431</v>
      </c>
      <c r="O246" s="22">
        <f t="shared" si="49"/>
        <v>-2655.0440056009265</v>
      </c>
      <c r="P246" s="33">
        <f>SUM('Quadplex, Mortgage &amp; Rent'!$P$12:$P$15)-M246</f>
        <v>2655.0440056009265</v>
      </c>
      <c r="Q246" s="22">
        <f t="shared" si="50"/>
        <v>-2655.0440056009265</v>
      </c>
      <c r="R246" s="24">
        <f t="shared" si="51"/>
        <v>361445.73952705762</v>
      </c>
      <c r="S246" s="4">
        <f t="shared" si="52"/>
        <v>0</v>
      </c>
      <c r="T246" s="4">
        <f t="shared" si="53"/>
        <v>0</v>
      </c>
    </row>
    <row r="247" spans="2:20" ht="15.6" x14ac:dyDescent="0.3">
      <c r="B247" s="21">
        <f t="shared" si="42"/>
        <v>235</v>
      </c>
      <c r="C247" s="22">
        <f>'Quadplex, Mortgage &amp; Rent'!$D$7</f>
        <v>4930.9559943990735</v>
      </c>
      <c r="D247" s="22">
        <f t="shared" si="54"/>
        <v>-30.727654999999999</v>
      </c>
      <c r="E247" s="22">
        <f t="shared" si="43"/>
        <v>-5586</v>
      </c>
      <c r="F247" s="33">
        <f>SUM('Quadplex, Mortgage &amp; Rent'!$D$12:$D$15)-C247</f>
        <v>5586</v>
      </c>
      <c r="G247" s="22">
        <f t="shared" si="44"/>
        <v>-5586</v>
      </c>
      <c r="H247" s="24">
        <f t="shared" si="45"/>
        <v>215175.82197031431</v>
      </c>
      <c r="I247" s="4">
        <f t="shared" si="46"/>
        <v>0</v>
      </c>
      <c r="J247" s="4">
        <f t="shared" si="47"/>
        <v>0</v>
      </c>
      <c r="K247" s="3"/>
      <c r="L247" s="21">
        <f t="shared" si="48"/>
        <v>235</v>
      </c>
      <c r="M247" s="22">
        <f>'Quadplex, Mortgage &amp; Rent'!$D$7</f>
        <v>4930.9559943990735</v>
      </c>
      <c r="N247" s="22">
        <f t="shared" si="55"/>
        <v>-14.604954567476431</v>
      </c>
      <c r="O247" s="22">
        <f t="shared" si="49"/>
        <v>-2655.0440056009265</v>
      </c>
      <c r="P247" s="33">
        <f>SUM('Quadplex, Mortgage &amp; Rent'!$P$12:$P$15)-M247</f>
        <v>2655.0440056009265</v>
      </c>
      <c r="Q247" s="22">
        <f t="shared" si="50"/>
        <v>-2655.0440056009265</v>
      </c>
      <c r="R247" s="24">
        <f t="shared" si="51"/>
        <v>361431.13457249012</v>
      </c>
      <c r="S247" s="4">
        <f t="shared" si="52"/>
        <v>0</v>
      </c>
      <c r="T247" s="4">
        <f t="shared" si="53"/>
        <v>0</v>
      </c>
    </row>
    <row r="248" spans="2:20" ht="15.6" x14ac:dyDescent="0.3">
      <c r="B248" s="21">
        <f t="shared" si="42"/>
        <v>236</v>
      </c>
      <c r="C248" s="22">
        <f>'Quadplex, Mortgage &amp; Rent'!$D$7</f>
        <v>4930.9559943990735</v>
      </c>
      <c r="D248" s="22">
        <f t="shared" si="54"/>
        <v>-30.727654999999999</v>
      </c>
      <c r="E248" s="22">
        <f t="shared" si="43"/>
        <v>-5586</v>
      </c>
      <c r="F248" s="33">
        <f>SUM('Quadplex, Mortgage &amp; Rent'!$D$12:$D$15)-C248</f>
        <v>5586</v>
      </c>
      <c r="G248" s="22">
        <f t="shared" si="44"/>
        <v>-5586</v>
      </c>
      <c r="H248" s="24">
        <f t="shared" si="45"/>
        <v>215145.09431531432</v>
      </c>
      <c r="I248" s="4">
        <f t="shared" si="46"/>
        <v>0</v>
      </c>
      <c r="J248" s="4">
        <f t="shared" si="47"/>
        <v>0</v>
      </c>
      <c r="K248" s="3"/>
      <c r="L248" s="21">
        <f t="shared" si="48"/>
        <v>236</v>
      </c>
      <c r="M248" s="22">
        <f>'Quadplex, Mortgage &amp; Rent'!$D$7</f>
        <v>4930.9559943990735</v>
      </c>
      <c r="N248" s="22">
        <f t="shared" si="55"/>
        <v>-14.604954567476431</v>
      </c>
      <c r="O248" s="22">
        <f t="shared" si="49"/>
        <v>-2655.0440056009265</v>
      </c>
      <c r="P248" s="33">
        <f>SUM('Quadplex, Mortgage &amp; Rent'!$P$12:$P$15)-M248</f>
        <v>2655.0440056009265</v>
      </c>
      <c r="Q248" s="22">
        <f t="shared" si="50"/>
        <v>-2655.0440056009265</v>
      </c>
      <c r="R248" s="24">
        <f t="shared" si="51"/>
        <v>361416.52961792261</v>
      </c>
      <c r="S248" s="4">
        <f t="shared" si="52"/>
        <v>0</v>
      </c>
      <c r="T248" s="4">
        <f t="shared" si="53"/>
        <v>0</v>
      </c>
    </row>
    <row r="249" spans="2:20" ht="15.6" x14ac:dyDescent="0.3">
      <c r="B249" s="21">
        <f t="shared" si="42"/>
        <v>237</v>
      </c>
      <c r="C249" s="22">
        <f>'Quadplex, Mortgage &amp; Rent'!$D$7</f>
        <v>4930.9559943990735</v>
      </c>
      <c r="D249" s="22">
        <f t="shared" si="54"/>
        <v>-30.727654999999999</v>
      </c>
      <c r="E249" s="22">
        <f t="shared" si="43"/>
        <v>-5586</v>
      </c>
      <c r="F249" s="33">
        <f>SUM('Quadplex, Mortgage &amp; Rent'!$D$12:$D$15)-C249</f>
        <v>5586</v>
      </c>
      <c r="G249" s="22">
        <f t="shared" si="44"/>
        <v>-5586</v>
      </c>
      <c r="H249" s="24">
        <f t="shared" si="45"/>
        <v>215114.36666031432</v>
      </c>
      <c r="I249" s="4">
        <f t="shared" si="46"/>
        <v>0</v>
      </c>
      <c r="J249" s="4">
        <f t="shared" si="47"/>
        <v>0</v>
      </c>
      <c r="K249" s="3"/>
      <c r="L249" s="21">
        <f t="shared" si="48"/>
        <v>237</v>
      </c>
      <c r="M249" s="22">
        <f>'Quadplex, Mortgage &amp; Rent'!$D$7</f>
        <v>4930.9559943990735</v>
      </c>
      <c r="N249" s="22">
        <f t="shared" si="55"/>
        <v>-14.604954567476431</v>
      </c>
      <c r="O249" s="22">
        <f t="shared" si="49"/>
        <v>-2655.0440056009265</v>
      </c>
      <c r="P249" s="33">
        <f>SUM('Quadplex, Mortgage &amp; Rent'!$P$12:$P$15)-M249</f>
        <v>2655.0440056009265</v>
      </c>
      <c r="Q249" s="22">
        <f t="shared" si="50"/>
        <v>-2655.0440056009265</v>
      </c>
      <c r="R249" s="24">
        <f t="shared" si="51"/>
        <v>361401.92466335511</v>
      </c>
      <c r="S249" s="4">
        <f t="shared" si="52"/>
        <v>0</v>
      </c>
      <c r="T249" s="4">
        <f t="shared" si="53"/>
        <v>0</v>
      </c>
    </row>
    <row r="250" spans="2:20" ht="15.6" x14ac:dyDescent="0.3">
      <c r="B250" s="21">
        <f t="shared" si="42"/>
        <v>238</v>
      </c>
      <c r="C250" s="22">
        <f>'Quadplex, Mortgage &amp; Rent'!$D$7</f>
        <v>4930.9559943990735</v>
      </c>
      <c r="D250" s="22">
        <f t="shared" si="54"/>
        <v>-30.727654999999999</v>
      </c>
      <c r="E250" s="22">
        <f t="shared" si="43"/>
        <v>-5586</v>
      </c>
      <c r="F250" s="33">
        <f>SUM('Quadplex, Mortgage &amp; Rent'!$D$12:$D$15)-C250</f>
        <v>5586</v>
      </c>
      <c r="G250" s="22">
        <f t="shared" si="44"/>
        <v>-5586</v>
      </c>
      <c r="H250" s="24">
        <f t="shared" si="45"/>
        <v>215083.63900531433</v>
      </c>
      <c r="I250" s="4">
        <f t="shared" si="46"/>
        <v>0</v>
      </c>
      <c r="J250" s="4">
        <f t="shared" si="47"/>
        <v>0</v>
      </c>
      <c r="K250" s="3"/>
      <c r="L250" s="21">
        <f t="shared" si="48"/>
        <v>238</v>
      </c>
      <c r="M250" s="22">
        <f>'Quadplex, Mortgage &amp; Rent'!$D$7</f>
        <v>4930.9559943990735</v>
      </c>
      <c r="N250" s="22">
        <f t="shared" si="55"/>
        <v>-14.604954567476431</v>
      </c>
      <c r="O250" s="22">
        <f t="shared" si="49"/>
        <v>-2655.0440056009265</v>
      </c>
      <c r="P250" s="33">
        <f>SUM('Quadplex, Mortgage &amp; Rent'!$P$12:$P$15)-M250</f>
        <v>2655.0440056009265</v>
      </c>
      <c r="Q250" s="22">
        <f t="shared" si="50"/>
        <v>-2655.0440056009265</v>
      </c>
      <c r="R250" s="24">
        <f t="shared" si="51"/>
        <v>361387.3197087876</v>
      </c>
      <c r="S250" s="4">
        <f t="shared" si="52"/>
        <v>0</v>
      </c>
      <c r="T250" s="4">
        <f t="shared" si="53"/>
        <v>0</v>
      </c>
    </row>
    <row r="251" spans="2:20" ht="15.6" x14ac:dyDescent="0.3">
      <c r="B251" s="21">
        <f t="shared" si="42"/>
        <v>239</v>
      </c>
      <c r="C251" s="22">
        <f>'Quadplex, Mortgage &amp; Rent'!$D$7</f>
        <v>4930.9559943990735</v>
      </c>
      <c r="D251" s="22">
        <f t="shared" si="54"/>
        <v>-30.727654999999999</v>
      </c>
      <c r="E251" s="22">
        <f t="shared" si="43"/>
        <v>-5586</v>
      </c>
      <c r="F251" s="33">
        <f>SUM('Quadplex, Mortgage &amp; Rent'!$D$12:$D$15)-C251</f>
        <v>5586</v>
      </c>
      <c r="G251" s="22">
        <f t="shared" si="44"/>
        <v>-5586</v>
      </c>
      <c r="H251" s="24">
        <f t="shared" si="45"/>
        <v>215052.91135031433</v>
      </c>
      <c r="I251" s="4">
        <f t="shared" si="46"/>
        <v>0</v>
      </c>
      <c r="J251" s="4">
        <f t="shared" si="47"/>
        <v>0</v>
      </c>
      <c r="K251" s="3"/>
      <c r="L251" s="21">
        <f t="shared" si="48"/>
        <v>239</v>
      </c>
      <c r="M251" s="22">
        <f>'Quadplex, Mortgage &amp; Rent'!$D$7</f>
        <v>4930.9559943990735</v>
      </c>
      <c r="N251" s="22">
        <f t="shared" si="55"/>
        <v>-14.604954567476431</v>
      </c>
      <c r="O251" s="22">
        <f t="shared" si="49"/>
        <v>-2655.0440056009265</v>
      </c>
      <c r="P251" s="33">
        <f>SUM('Quadplex, Mortgage &amp; Rent'!$P$12:$P$15)-M251</f>
        <v>2655.0440056009265</v>
      </c>
      <c r="Q251" s="22">
        <f t="shared" si="50"/>
        <v>-2655.0440056009265</v>
      </c>
      <c r="R251" s="24">
        <f t="shared" si="51"/>
        <v>361372.7147542201</v>
      </c>
      <c r="S251" s="4">
        <f t="shared" si="52"/>
        <v>0</v>
      </c>
      <c r="T251" s="4">
        <f t="shared" si="53"/>
        <v>0</v>
      </c>
    </row>
    <row r="252" spans="2:20" ht="15.6" x14ac:dyDescent="0.3">
      <c r="B252" s="21">
        <f t="shared" si="42"/>
        <v>240</v>
      </c>
      <c r="C252" s="22">
        <f>'Quadplex, Mortgage &amp; Rent'!$D$7</f>
        <v>4930.9559943990735</v>
      </c>
      <c r="D252" s="22">
        <f t="shared" si="54"/>
        <v>-30.727654999999999</v>
      </c>
      <c r="E252" s="22">
        <f t="shared" si="43"/>
        <v>-5586</v>
      </c>
      <c r="F252" s="33">
        <f>SUM('Quadplex, Mortgage &amp; Rent'!$D$12:$D$15)-C252</f>
        <v>5586</v>
      </c>
      <c r="G252" s="22">
        <f t="shared" si="44"/>
        <v>-5586</v>
      </c>
      <c r="H252" s="24">
        <f t="shared" si="45"/>
        <v>215022.18369531434</v>
      </c>
      <c r="I252" s="4">
        <f t="shared" si="46"/>
        <v>0</v>
      </c>
      <c r="J252" s="4">
        <f t="shared" si="47"/>
        <v>0</v>
      </c>
      <c r="K252" s="3"/>
      <c r="L252" s="21">
        <f t="shared" si="48"/>
        <v>240</v>
      </c>
      <c r="M252" s="22">
        <f>'Quadplex, Mortgage &amp; Rent'!$D$7</f>
        <v>4930.9559943990735</v>
      </c>
      <c r="N252" s="22">
        <f t="shared" si="55"/>
        <v>-14.604954567476431</v>
      </c>
      <c r="O252" s="22">
        <f t="shared" si="49"/>
        <v>-2655.0440056009265</v>
      </c>
      <c r="P252" s="33">
        <f>SUM('Quadplex, Mortgage &amp; Rent'!$P$12:$P$15)-M252</f>
        <v>2655.0440056009265</v>
      </c>
      <c r="Q252" s="22">
        <f t="shared" si="50"/>
        <v>-2655.0440056009265</v>
      </c>
      <c r="R252" s="24">
        <f t="shared" si="51"/>
        <v>361358.10979965259</v>
      </c>
      <c r="S252" s="4">
        <f t="shared" si="52"/>
        <v>0</v>
      </c>
      <c r="T252" s="4">
        <f t="shared" si="53"/>
        <v>0</v>
      </c>
    </row>
    <row r="253" spans="2:20" ht="15.6" x14ac:dyDescent="0.3">
      <c r="B253" s="21">
        <f t="shared" si="42"/>
        <v>241</v>
      </c>
      <c r="C253" s="22">
        <f>'Quadplex, Mortgage &amp; Rent'!$D$7</f>
        <v>4930.9559943990735</v>
      </c>
      <c r="D253" s="22">
        <f t="shared" si="54"/>
        <v>-30.727654999999999</v>
      </c>
      <c r="E253" s="22">
        <f t="shared" si="43"/>
        <v>-5586</v>
      </c>
      <c r="F253" s="33">
        <f>SUM('Quadplex, Mortgage &amp; Rent'!$D$12:$D$15)-C253</f>
        <v>5586</v>
      </c>
      <c r="G253" s="22">
        <f t="shared" si="44"/>
        <v>-5586</v>
      </c>
      <c r="H253" s="24">
        <f t="shared" si="45"/>
        <v>214991.45604031434</v>
      </c>
      <c r="I253" s="4">
        <f t="shared" si="46"/>
        <v>0</v>
      </c>
      <c r="J253" s="4">
        <f t="shared" si="47"/>
        <v>0</v>
      </c>
      <c r="K253" s="3"/>
      <c r="L253" s="21">
        <f t="shared" si="48"/>
        <v>241</v>
      </c>
      <c r="M253" s="22">
        <f>'Quadplex, Mortgage &amp; Rent'!$D$7</f>
        <v>4930.9559943990735</v>
      </c>
      <c r="N253" s="22">
        <f t="shared" si="55"/>
        <v>-14.604954567476431</v>
      </c>
      <c r="O253" s="22">
        <f t="shared" si="49"/>
        <v>-2655.0440056009265</v>
      </c>
      <c r="P253" s="33">
        <f>SUM('Quadplex, Mortgage &amp; Rent'!$P$12:$P$15)-M253</f>
        <v>2655.0440056009265</v>
      </c>
      <c r="Q253" s="22">
        <f t="shared" si="50"/>
        <v>-2655.0440056009265</v>
      </c>
      <c r="R253" s="24">
        <f t="shared" si="51"/>
        <v>361343.50484508509</v>
      </c>
      <c r="S253" s="4">
        <f t="shared" si="52"/>
        <v>0</v>
      </c>
      <c r="T253" s="4">
        <f t="shared" si="53"/>
        <v>0</v>
      </c>
    </row>
    <row r="254" spans="2:20" ht="15.6" x14ac:dyDescent="0.3">
      <c r="B254" s="21">
        <f t="shared" si="42"/>
        <v>242</v>
      </c>
      <c r="C254" s="22">
        <f>'Quadplex, Mortgage &amp; Rent'!$D$7</f>
        <v>4930.9559943990735</v>
      </c>
      <c r="D254" s="22">
        <f t="shared" si="54"/>
        <v>-30.727654999999999</v>
      </c>
      <c r="E254" s="22">
        <f t="shared" si="43"/>
        <v>-5586</v>
      </c>
      <c r="F254" s="33">
        <f>SUM('Quadplex, Mortgage &amp; Rent'!$D$12:$D$15)-C254</f>
        <v>5586</v>
      </c>
      <c r="G254" s="22">
        <f t="shared" si="44"/>
        <v>-5586</v>
      </c>
      <c r="H254" s="24">
        <f t="shared" si="45"/>
        <v>214960.72838531435</v>
      </c>
      <c r="I254" s="4">
        <f t="shared" si="46"/>
        <v>0</v>
      </c>
      <c r="J254" s="4">
        <f t="shared" si="47"/>
        <v>0</v>
      </c>
      <c r="K254" s="3"/>
      <c r="L254" s="21">
        <f t="shared" si="48"/>
        <v>242</v>
      </c>
      <c r="M254" s="22">
        <f>'Quadplex, Mortgage &amp; Rent'!$D$7</f>
        <v>4930.9559943990735</v>
      </c>
      <c r="N254" s="22">
        <f t="shared" si="55"/>
        <v>-14.604954567476431</v>
      </c>
      <c r="O254" s="22">
        <f t="shared" si="49"/>
        <v>-2655.0440056009265</v>
      </c>
      <c r="P254" s="33">
        <f>SUM('Quadplex, Mortgage &amp; Rent'!$P$12:$P$15)-M254</f>
        <v>2655.0440056009265</v>
      </c>
      <c r="Q254" s="22">
        <f t="shared" si="50"/>
        <v>-2655.0440056009265</v>
      </c>
      <c r="R254" s="24">
        <f t="shared" si="51"/>
        <v>361328.89989051758</v>
      </c>
      <c r="S254" s="4">
        <f t="shared" si="52"/>
        <v>0</v>
      </c>
      <c r="T254" s="4">
        <f t="shared" si="53"/>
        <v>0</v>
      </c>
    </row>
    <row r="255" spans="2:20" ht="15.6" x14ac:dyDescent="0.3">
      <c r="B255" s="21">
        <f t="shared" si="42"/>
        <v>243</v>
      </c>
      <c r="C255" s="22">
        <f>'Quadplex, Mortgage &amp; Rent'!$D$7</f>
        <v>4930.9559943990735</v>
      </c>
      <c r="D255" s="22">
        <f t="shared" si="54"/>
        <v>-30.727654999999999</v>
      </c>
      <c r="E255" s="22">
        <f t="shared" si="43"/>
        <v>-5586</v>
      </c>
      <c r="F255" s="33">
        <f>SUM('Quadplex, Mortgage &amp; Rent'!$D$12:$D$15)-C255</f>
        <v>5586</v>
      </c>
      <c r="G255" s="22">
        <f t="shared" si="44"/>
        <v>-5586</v>
      </c>
      <c r="H255" s="24">
        <f t="shared" si="45"/>
        <v>214930.00073031435</v>
      </c>
      <c r="I255" s="4">
        <f t="shared" si="46"/>
        <v>0</v>
      </c>
      <c r="J255" s="4">
        <f t="shared" si="47"/>
        <v>0</v>
      </c>
      <c r="K255" s="3"/>
      <c r="L255" s="21">
        <f t="shared" si="48"/>
        <v>243</v>
      </c>
      <c r="M255" s="22">
        <f>'Quadplex, Mortgage &amp; Rent'!$D$7</f>
        <v>4930.9559943990735</v>
      </c>
      <c r="N255" s="22">
        <f t="shared" si="55"/>
        <v>-14.604954567476431</v>
      </c>
      <c r="O255" s="22">
        <f t="shared" si="49"/>
        <v>-2655.0440056009265</v>
      </c>
      <c r="P255" s="33">
        <f>SUM('Quadplex, Mortgage &amp; Rent'!$P$12:$P$15)-M255</f>
        <v>2655.0440056009265</v>
      </c>
      <c r="Q255" s="22">
        <f t="shared" si="50"/>
        <v>-2655.0440056009265</v>
      </c>
      <c r="R255" s="24">
        <f t="shared" si="51"/>
        <v>361314.29493595008</v>
      </c>
      <c r="S255" s="4">
        <f t="shared" si="52"/>
        <v>0</v>
      </c>
      <c r="T255" s="4">
        <f t="shared" si="53"/>
        <v>0</v>
      </c>
    </row>
    <row r="256" spans="2:20" ht="15.6" x14ac:dyDescent="0.3">
      <c r="B256" s="21">
        <f t="shared" si="42"/>
        <v>244</v>
      </c>
      <c r="C256" s="22">
        <f>'Quadplex, Mortgage &amp; Rent'!$D$7</f>
        <v>4930.9559943990735</v>
      </c>
      <c r="D256" s="22">
        <f t="shared" si="54"/>
        <v>-30.727654999999999</v>
      </c>
      <c r="E256" s="22">
        <f t="shared" si="43"/>
        <v>-5586</v>
      </c>
      <c r="F256" s="33">
        <f>SUM('Quadplex, Mortgage &amp; Rent'!$D$12:$D$15)-C256</f>
        <v>5586</v>
      </c>
      <c r="G256" s="22">
        <f t="shared" si="44"/>
        <v>-5586</v>
      </c>
      <c r="H256" s="24">
        <f t="shared" si="45"/>
        <v>214899.27307531436</v>
      </c>
      <c r="I256" s="4">
        <f t="shared" si="46"/>
        <v>0</v>
      </c>
      <c r="J256" s="4">
        <f t="shared" si="47"/>
        <v>0</v>
      </c>
      <c r="K256" s="3"/>
      <c r="L256" s="21">
        <f t="shared" si="48"/>
        <v>244</v>
      </c>
      <c r="M256" s="22">
        <f>'Quadplex, Mortgage &amp; Rent'!$D$7</f>
        <v>4930.9559943990735</v>
      </c>
      <c r="N256" s="22">
        <f t="shared" si="55"/>
        <v>-14.604954567476431</v>
      </c>
      <c r="O256" s="22">
        <f t="shared" si="49"/>
        <v>-2655.0440056009265</v>
      </c>
      <c r="P256" s="33">
        <f>SUM('Quadplex, Mortgage &amp; Rent'!$P$12:$P$15)-M256</f>
        <v>2655.0440056009265</v>
      </c>
      <c r="Q256" s="22">
        <f t="shared" si="50"/>
        <v>-2655.0440056009265</v>
      </c>
      <c r="R256" s="24">
        <f t="shared" si="51"/>
        <v>361299.68998138257</v>
      </c>
      <c r="S256" s="4">
        <f t="shared" si="52"/>
        <v>0</v>
      </c>
      <c r="T256" s="4">
        <f t="shared" si="53"/>
        <v>0</v>
      </c>
    </row>
    <row r="257" spans="2:20" ht="15.6" x14ac:dyDescent="0.3">
      <c r="B257" s="21">
        <f t="shared" si="42"/>
        <v>245</v>
      </c>
      <c r="C257" s="22">
        <f>'Quadplex, Mortgage &amp; Rent'!$D$7</f>
        <v>4930.9559943990735</v>
      </c>
      <c r="D257" s="22">
        <f t="shared" si="54"/>
        <v>-30.727654999999999</v>
      </c>
      <c r="E257" s="22">
        <f t="shared" si="43"/>
        <v>-5586</v>
      </c>
      <c r="F257" s="33">
        <f>SUM('Quadplex, Mortgage &amp; Rent'!$D$12:$D$15)-C257</f>
        <v>5586</v>
      </c>
      <c r="G257" s="22">
        <f t="shared" si="44"/>
        <v>-5586</v>
      </c>
      <c r="H257" s="24">
        <f t="shared" si="45"/>
        <v>214868.54542031436</v>
      </c>
      <c r="I257" s="4">
        <f t="shared" si="46"/>
        <v>0</v>
      </c>
      <c r="J257" s="4">
        <f t="shared" si="47"/>
        <v>0</v>
      </c>
      <c r="K257" s="3"/>
      <c r="L257" s="21">
        <f t="shared" si="48"/>
        <v>245</v>
      </c>
      <c r="M257" s="22">
        <f>'Quadplex, Mortgage &amp; Rent'!$D$7</f>
        <v>4930.9559943990735</v>
      </c>
      <c r="N257" s="22">
        <f t="shared" si="55"/>
        <v>-14.604954567476431</v>
      </c>
      <c r="O257" s="22">
        <f t="shared" si="49"/>
        <v>-2655.0440056009265</v>
      </c>
      <c r="P257" s="33">
        <f>SUM('Quadplex, Mortgage &amp; Rent'!$P$12:$P$15)-M257</f>
        <v>2655.0440056009265</v>
      </c>
      <c r="Q257" s="22">
        <f t="shared" si="50"/>
        <v>-2655.0440056009265</v>
      </c>
      <c r="R257" s="24">
        <f t="shared" si="51"/>
        <v>361285.08502681507</v>
      </c>
      <c r="S257" s="4">
        <f t="shared" si="52"/>
        <v>0</v>
      </c>
      <c r="T257" s="4">
        <f t="shared" si="53"/>
        <v>0</v>
      </c>
    </row>
    <row r="258" spans="2:20" ht="15.6" x14ac:dyDescent="0.3">
      <c r="B258" s="21">
        <f t="shared" si="42"/>
        <v>246</v>
      </c>
      <c r="C258" s="22">
        <f>'Quadplex, Mortgage &amp; Rent'!$D$7</f>
        <v>4930.9559943990735</v>
      </c>
      <c r="D258" s="22">
        <f t="shared" si="54"/>
        <v>-30.727654999999999</v>
      </c>
      <c r="E258" s="22">
        <f t="shared" si="43"/>
        <v>-5586</v>
      </c>
      <c r="F258" s="33">
        <f>SUM('Quadplex, Mortgage &amp; Rent'!$D$12:$D$15)-C258</f>
        <v>5586</v>
      </c>
      <c r="G258" s="22">
        <f t="shared" si="44"/>
        <v>-5586</v>
      </c>
      <c r="H258" s="24">
        <f t="shared" si="45"/>
        <v>214837.81776531436</v>
      </c>
      <c r="I258" s="4">
        <f t="shared" si="46"/>
        <v>0</v>
      </c>
      <c r="J258" s="4">
        <f t="shared" si="47"/>
        <v>0</v>
      </c>
      <c r="K258" s="3"/>
      <c r="L258" s="21">
        <f t="shared" si="48"/>
        <v>246</v>
      </c>
      <c r="M258" s="22">
        <f>'Quadplex, Mortgage &amp; Rent'!$D$7</f>
        <v>4930.9559943990735</v>
      </c>
      <c r="N258" s="22">
        <f t="shared" si="55"/>
        <v>-14.604954567476431</v>
      </c>
      <c r="O258" s="22">
        <f t="shared" si="49"/>
        <v>-2655.0440056009265</v>
      </c>
      <c r="P258" s="33">
        <f>SUM('Quadplex, Mortgage &amp; Rent'!$P$12:$P$15)-M258</f>
        <v>2655.0440056009265</v>
      </c>
      <c r="Q258" s="22">
        <f t="shared" si="50"/>
        <v>-2655.0440056009265</v>
      </c>
      <c r="R258" s="24">
        <f t="shared" si="51"/>
        <v>361270.48007224756</v>
      </c>
      <c r="S258" s="4">
        <f t="shared" si="52"/>
        <v>0</v>
      </c>
      <c r="T258" s="4">
        <f t="shared" si="53"/>
        <v>0</v>
      </c>
    </row>
    <row r="259" spans="2:20" ht="15.6" x14ac:dyDescent="0.3">
      <c r="B259" s="21">
        <f t="shared" si="42"/>
        <v>247</v>
      </c>
      <c r="C259" s="22">
        <f>'Quadplex, Mortgage &amp; Rent'!$D$7</f>
        <v>4930.9559943990735</v>
      </c>
      <c r="D259" s="22">
        <f t="shared" si="54"/>
        <v>-30.727654999999999</v>
      </c>
      <c r="E259" s="22">
        <f t="shared" si="43"/>
        <v>-5586</v>
      </c>
      <c r="F259" s="33">
        <f>SUM('Quadplex, Mortgage &amp; Rent'!$D$12:$D$15)-C259</f>
        <v>5586</v>
      </c>
      <c r="G259" s="22">
        <f t="shared" si="44"/>
        <v>-5586</v>
      </c>
      <c r="H259" s="24">
        <f t="shared" si="45"/>
        <v>214807.09011031437</v>
      </c>
      <c r="I259" s="4">
        <f t="shared" si="46"/>
        <v>0</v>
      </c>
      <c r="J259" s="4">
        <f t="shared" si="47"/>
        <v>0</v>
      </c>
      <c r="K259" s="3"/>
      <c r="L259" s="21">
        <f t="shared" si="48"/>
        <v>247</v>
      </c>
      <c r="M259" s="22">
        <f>'Quadplex, Mortgage &amp; Rent'!$D$7</f>
        <v>4930.9559943990735</v>
      </c>
      <c r="N259" s="22">
        <f t="shared" si="55"/>
        <v>-14.604954567476431</v>
      </c>
      <c r="O259" s="22">
        <f t="shared" si="49"/>
        <v>-2655.0440056009265</v>
      </c>
      <c r="P259" s="33">
        <f>SUM('Quadplex, Mortgage &amp; Rent'!$P$12:$P$15)-M259</f>
        <v>2655.0440056009265</v>
      </c>
      <c r="Q259" s="22">
        <f t="shared" si="50"/>
        <v>-2655.0440056009265</v>
      </c>
      <c r="R259" s="24">
        <f t="shared" si="51"/>
        <v>361255.87511768006</v>
      </c>
      <c r="S259" s="4">
        <f t="shared" si="52"/>
        <v>0</v>
      </c>
      <c r="T259" s="4">
        <f t="shared" si="53"/>
        <v>0</v>
      </c>
    </row>
    <row r="260" spans="2:20" ht="15.6" x14ac:dyDescent="0.3">
      <c r="B260" s="21">
        <f t="shared" si="42"/>
        <v>248</v>
      </c>
      <c r="C260" s="22">
        <f>'Quadplex, Mortgage &amp; Rent'!$D$7</f>
        <v>4930.9559943990735</v>
      </c>
      <c r="D260" s="22">
        <f t="shared" si="54"/>
        <v>-30.727654999999999</v>
      </c>
      <c r="E260" s="22">
        <f t="shared" si="43"/>
        <v>-5586</v>
      </c>
      <c r="F260" s="33">
        <f>SUM('Quadplex, Mortgage &amp; Rent'!$D$12:$D$15)-C260</f>
        <v>5586</v>
      </c>
      <c r="G260" s="22">
        <f t="shared" si="44"/>
        <v>-5586</v>
      </c>
      <c r="H260" s="24">
        <f t="shared" si="45"/>
        <v>214776.36245531437</v>
      </c>
      <c r="I260" s="4">
        <f t="shared" si="46"/>
        <v>0</v>
      </c>
      <c r="J260" s="4">
        <f t="shared" si="47"/>
        <v>0</v>
      </c>
      <c r="K260" s="3"/>
      <c r="L260" s="21">
        <f t="shared" si="48"/>
        <v>248</v>
      </c>
      <c r="M260" s="22">
        <f>'Quadplex, Mortgage &amp; Rent'!$D$7</f>
        <v>4930.9559943990735</v>
      </c>
      <c r="N260" s="22">
        <f t="shared" si="55"/>
        <v>-14.604954567476431</v>
      </c>
      <c r="O260" s="22">
        <f t="shared" si="49"/>
        <v>-2655.0440056009265</v>
      </c>
      <c r="P260" s="33">
        <f>SUM('Quadplex, Mortgage &amp; Rent'!$P$12:$P$15)-M260</f>
        <v>2655.0440056009265</v>
      </c>
      <c r="Q260" s="22">
        <f t="shared" si="50"/>
        <v>-2655.0440056009265</v>
      </c>
      <c r="R260" s="24">
        <f t="shared" si="51"/>
        <v>361241.27016311255</v>
      </c>
      <c r="S260" s="4">
        <f t="shared" si="52"/>
        <v>0</v>
      </c>
      <c r="T260" s="4">
        <f t="shared" si="53"/>
        <v>0</v>
      </c>
    </row>
    <row r="261" spans="2:20" ht="15.6" x14ac:dyDescent="0.3">
      <c r="B261" s="21">
        <f t="shared" si="42"/>
        <v>249</v>
      </c>
      <c r="C261" s="22">
        <f>'Quadplex, Mortgage &amp; Rent'!$D$7</f>
        <v>4930.9559943990735</v>
      </c>
      <c r="D261" s="22">
        <f t="shared" si="54"/>
        <v>-30.727654999999999</v>
      </c>
      <c r="E261" s="22">
        <f t="shared" si="43"/>
        <v>-5586</v>
      </c>
      <c r="F261" s="33">
        <f>SUM('Quadplex, Mortgage &amp; Rent'!$D$12:$D$15)-C261</f>
        <v>5586</v>
      </c>
      <c r="G261" s="22">
        <f t="shared" si="44"/>
        <v>-5586</v>
      </c>
      <c r="H261" s="24">
        <f t="shared" si="45"/>
        <v>214745.63480031438</v>
      </c>
      <c r="I261" s="4">
        <f t="shared" si="46"/>
        <v>0</v>
      </c>
      <c r="J261" s="4">
        <f t="shared" si="47"/>
        <v>0</v>
      </c>
      <c r="K261" s="3"/>
      <c r="L261" s="21">
        <f t="shared" si="48"/>
        <v>249</v>
      </c>
      <c r="M261" s="22">
        <f>'Quadplex, Mortgage &amp; Rent'!$D$7</f>
        <v>4930.9559943990735</v>
      </c>
      <c r="N261" s="22">
        <f t="shared" si="55"/>
        <v>-14.604954567476431</v>
      </c>
      <c r="O261" s="22">
        <f t="shared" si="49"/>
        <v>-2655.0440056009265</v>
      </c>
      <c r="P261" s="33">
        <f>SUM('Quadplex, Mortgage &amp; Rent'!$P$12:$P$15)-M261</f>
        <v>2655.0440056009265</v>
      </c>
      <c r="Q261" s="22">
        <f t="shared" si="50"/>
        <v>-2655.0440056009265</v>
      </c>
      <c r="R261" s="24">
        <f t="shared" si="51"/>
        <v>361226.66520854505</v>
      </c>
      <c r="S261" s="4">
        <f t="shared" si="52"/>
        <v>0</v>
      </c>
      <c r="T261" s="4">
        <f t="shared" si="53"/>
        <v>0</v>
      </c>
    </row>
    <row r="262" spans="2:20" ht="15.6" x14ac:dyDescent="0.3">
      <c r="B262" s="21">
        <f t="shared" si="42"/>
        <v>250</v>
      </c>
      <c r="C262" s="22">
        <f>'Quadplex, Mortgage &amp; Rent'!$D$7</f>
        <v>4930.9559943990735</v>
      </c>
      <c r="D262" s="22">
        <f t="shared" si="54"/>
        <v>-30.727654999999999</v>
      </c>
      <c r="E262" s="22">
        <f t="shared" si="43"/>
        <v>-5586</v>
      </c>
      <c r="F262" s="33">
        <f>SUM('Quadplex, Mortgage &amp; Rent'!$D$12:$D$15)-C262</f>
        <v>5586</v>
      </c>
      <c r="G262" s="22">
        <f t="shared" si="44"/>
        <v>-5586</v>
      </c>
      <c r="H262" s="24">
        <f t="shared" si="45"/>
        <v>214714.90714531438</v>
      </c>
      <c r="I262" s="4">
        <f t="shared" si="46"/>
        <v>0</v>
      </c>
      <c r="J262" s="4">
        <f t="shared" si="47"/>
        <v>0</v>
      </c>
      <c r="K262" s="3"/>
      <c r="L262" s="21">
        <f t="shared" si="48"/>
        <v>250</v>
      </c>
      <c r="M262" s="22">
        <f>'Quadplex, Mortgage &amp; Rent'!$D$7</f>
        <v>4930.9559943990735</v>
      </c>
      <c r="N262" s="22">
        <f t="shared" si="55"/>
        <v>-14.604954567476431</v>
      </c>
      <c r="O262" s="22">
        <f t="shared" si="49"/>
        <v>-2655.0440056009265</v>
      </c>
      <c r="P262" s="33">
        <f>SUM('Quadplex, Mortgage &amp; Rent'!$P$12:$P$15)-M262</f>
        <v>2655.0440056009265</v>
      </c>
      <c r="Q262" s="22">
        <f t="shared" si="50"/>
        <v>-2655.0440056009265</v>
      </c>
      <c r="R262" s="24">
        <f t="shared" si="51"/>
        <v>361212.06025397754</v>
      </c>
      <c r="S262" s="4">
        <f t="shared" si="52"/>
        <v>0</v>
      </c>
      <c r="T262" s="4">
        <f t="shared" si="53"/>
        <v>0</v>
      </c>
    </row>
    <row r="263" spans="2:20" ht="15.6" x14ac:dyDescent="0.3">
      <c r="B263" s="21">
        <f t="shared" si="42"/>
        <v>251</v>
      </c>
      <c r="C263" s="22">
        <f>'Quadplex, Mortgage &amp; Rent'!$D$7</f>
        <v>4930.9559943990735</v>
      </c>
      <c r="D263" s="22">
        <f t="shared" si="54"/>
        <v>-30.727654999999999</v>
      </c>
      <c r="E263" s="22">
        <f t="shared" si="43"/>
        <v>-5586</v>
      </c>
      <c r="F263" s="33">
        <f>SUM('Quadplex, Mortgage &amp; Rent'!$D$12:$D$15)-C263</f>
        <v>5586</v>
      </c>
      <c r="G263" s="22">
        <f t="shared" si="44"/>
        <v>-5586</v>
      </c>
      <c r="H263" s="24">
        <f t="shared" si="45"/>
        <v>214684.17949031439</v>
      </c>
      <c r="I263" s="4">
        <f t="shared" si="46"/>
        <v>0</v>
      </c>
      <c r="J263" s="4">
        <f t="shared" si="47"/>
        <v>0</v>
      </c>
      <c r="K263" s="3"/>
      <c r="L263" s="21">
        <f t="shared" si="48"/>
        <v>251</v>
      </c>
      <c r="M263" s="22">
        <f>'Quadplex, Mortgage &amp; Rent'!$D$7</f>
        <v>4930.9559943990735</v>
      </c>
      <c r="N263" s="22">
        <f t="shared" si="55"/>
        <v>-14.604954567476431</v>
      </c>
      <c r="O263" s="22">
        <f t="shared" si="49"/>
        <v>-2655.0440056009265</v>
      </c>
      <c r="P263" s="33">
        <f>SUM('Quadplex, Mortgage &amp; Rent'!$P$12:$P$15)-M263</f>
        <v>2655.0440056009265</v>
      </c>
      <c r="Q263" s="22">
        <f t="shared" si="50"/>
        <v>-2655.0440056009265</v>
      </c>
      <c r="R263" s="24">
        <f t="shared" si="51"/>
        <v>361197.45529941004</v>
      </c>
      <c r="S263" s="4">
        <f t="shared" si="52"/>
        <v>0</v>
      </c>
      <c r="T263" s="4">
        <f t="shared" si="53"/>
        <v>0</v>
      </c>
    </row>
    <row r="264" spans="2:20" ht="15.6" x14ac:dyDescent="0.3">
      <c r="B264" s="21">
        <f t="shared" si="42"/>
        <v>252</v>
      </c>
      <c r="C264" s="22">
        <f>'Quadplex, Mortgage &amp; Rent'!$D$7</f>
        <v>4930.9559943990735</v>
      </c>
      <c r="D264" s="22">
        <f t="shared" si="54"/>
        <v>-30.727654999999999</v>
      </c>
      <c r="E264" s="22">
        <f t="shared" si="43"/>
        <v>-5586</v>
      </c>
      <c r="F264" s="33">
        <f>SUM('Quadplex, Mortgage &amp; Rent'!$D$12:$D$15)-C264</f>
        <v>5586</v>
      </c>
      <c r="G264" s="22">
        <f t="shared" si="44"/>
        <v>-5586</v>
      </c>
      <c r="H264" s="24">
        <f t="shared" si="45"/>
        <v>214653.45183531439</v>
      </c>
      <c r="I264" s="4">
        <f t="shared" si="46"/>
        <v>0</v>
      </c>
      <c r="J264" s="4">
        <f t="shared" si="47"/>
        <v>0</v>
      </c>
      <c r="K264" s="3"/>
      <c r="L264" s="21">
        <f t="shared" si="48"/>
        <v>252</v>
      </c>
      <c r="M264" s="22">
        <f>'Quadplex, Mortgage &amp; Rent'!$D$7</f>
        <v>4930.9559943990735</v>
      </c>
      <c r="N264" s="22">
        <f t="shared" si="55"/>
        <v>-14.604954567476431</v>
      </c>
      <c r="O264" s="22">
        <f t="shared" si="49"/>
        <v>-2655.0440056009265</v>
      </c>
      <c r="P264" s="33">
        <f>SUM('Quadplex, Mortgage &amp; Rent'!$P$12:$P$15)-M264</f>
        <v>2655.0440056009265</v>
      </c>
      <c r="Q264" s="22">
        <f t="shared" si="50"/>
        <v>-2655.0440056009265</v>
      </c>
      <c r="R264" s="24">
        <f t="shared" si="51"/>
        <v>361182.85034484253</v>
      </c>
      <c r="S264" s="4">
        <f t="shared" si="52"/>
        <v>0</v>
      </c>
      <c r="T264" s="4">
        <f t="shared" si="53"/>
        <v>0</v>
      </c>
    </row>
    <row r="265" spans="2:20" ht="15.6" x14ac:dyDescent="0.3">
      <c r="B265" s="21">
        <f t="shared" si="42"/>
        <v>253</v>
      </c>
      <c r="C265" s="22">
        <f>'Quadplex, Mortgage &amp; Rent'!$D$7</f>
        <v>4930.9559943990735</v>
      </c>
      <c r="D265" s="22">
        <f t="shared" si="54"/>
        <v>-30.727654999999999</v>
      </c>
      <c r="E265" s="22">
        <f t="shared" si="43"/>
        <v>-5586</v>
      </c>
      <c r="F265" s="33">
        <f>SUM('Quadplex, Mortgage &amp; Rent'!$D$12:$D$15)-C265</f>
        <v>5586</v>
      </c>
      <c r="G265" s="22">
        <f t="shared" si="44"/>
        <v>-5586</v>
      </c>
      <c r="H265" s="24">
        <f t="shared" si="45"/>
        <v>214622.7241803144</v>
      </c>
      <c r="I265" s="4">
        <f t="shared" si="46"/>
        <v>0</v>
      </c>
      <c r="J265" s="4">
        <f t="shared" si="47"/>
        <v>0</v>
      </c>
      <c r="K265" s="3"/>
      <c r="L265" s="21">
        <f t="shared" si="48"/>
        <v>253</v>
      </c>
      <c r="M265" s="22">
        <f>'Quadplex, Mortgage &amp; Rent'!$D$7</f>
        <v>4930.9559943990735</v>
      </c>
      <c r="N265" s="22">
        <f t="shared" si="55"/>
        <v>-14.604954567476431</v>
      </c>
      <c r="O265" s="22">
        <f t="shared" si="49"/>
        <v>-2655.0440056009265</v>
      </c>
      <c r="P265" s="33">
        <f>SUM('Quadplex, Mortgage &amp; Rent'!$P$12:$P$15)-M265</f>
        <v>2655.0440056009265</v>
      </c>
      <c r="Q265" s="22">
        <f t="shared" si="50"/>
        <v>-2655.0440056009265</v>
      </c>
      <c r="R265" s="24">
        <f t="shared" si="51"/>
        <v>361168.24539027503</v>
      </c>
      <c r="S265" s="4">
        <f t="shared" si="52"/>
        <v>0</v>
      </c>
      <c r="T265" s="4">
        <f t="shared" si="53"/>
        <v>0</v>
      </c>
    </row>
    <row r="266" spans="2:20" ht="15.6" x14ac:dyDescent="0.3">
      <c r="B266" s="21">
        <f t="shared" si="42"/>
        <v>254</v>
      </c>
      <c r="C266" s="22">
        <f>'Quadplex, Mortgage &amp; Rent'!$D$7</f>
        <v>4930.9559943990735</v>
      </c>
      <c r="D266" s="22">
        <f t="shared" si="54"/>
        <v>-30.727654999999999</v>
      </c>
      <c r="E266" s="22">
        <f t="shared" si="43"/>
        <v>-5586</v>
      </c>
      <c r="F266" s="33">
        <f>SUM('Quadplex, Mortgage &amp; Rent'!$D$12:$D$15)-C266</f>
        <v>5586</v>
      </c>
      <c r="G266" s="22">
        <f t="shared" si="44"/>
        <v>-5586</v>
      </c>
      <c r="H266" s="24">
        <f t="shared" si="45"/>
        <v>214591.9965253144</v>
      </c>
      <c r="I266" s="4">
        <f t="shared" si="46"/>
        <v>0</v>
      </c>
      <c r="J266" s="4">
        <f t="shared" si="47"/>
        <v>0</v>
      </c>
      <c r="K266" s="3"/>
      <c r="L266" s="21">
        <f t="shared" si="48"/>
        <v>254</v>
      </c>
      <c r="M266" s="22">
        <f>'Quadplex, Mortgage &amp; Rent'!$D$7</f>
        <v>4930.9559943990735</v>
      </c>
      <c r="N266" s="22">
        <f t="shared" si="55"/>
        <v>-14.604954567476431</v>
      </c>
      <c r="O266" s="22">
        <f t="shared" si="49"/>
        <v>-2655.0440056009265</v>
      </c>
      <c r="P266" s="33">
        <f>SUM('Quadplex, Mortgage &amp; Rent'!$P$12:$P$15)-M266</f>
        <v>2655.0440056009265</v>
      </c>
      <c r="Q266" s="22">
        <f t="shared" si="50"/>
        <v>-2655.0440056009265</v>
      </c>
      <c r="R266" s="24">
        <f t="shared" si="51"/>
        <v>361153.64043570752</v>
      </c>
      <c r="S266" s="4">
        <f t="shared" si="52"/>
        <v>0</v>
      </c>
      <c r="T266" s="4">
        <f t="shared" si="53"/>
        <v>0</v>
      </c>
    </row>
    <row r="267" spans="2:20" ht="15.6" x14ac:dyDescent="0.3">
      <c r="B267" s="21">
        <f t="shared" si="42"/>
        <v>255</v>
      </c>
      <c r="C267" s="22">
        <f>'Quadplex, Mortgage &amp; Rent'!$D$7</f>
        <v>4930.9559943990735</v>
      </c>
      <c r="D267" s="22">
        <f t="shared" si="54"/>
        <v>-30.727654999999999</v>
      </c>
      <c r="E267" s="22">
        <f t="shared" si="43"/>
        <v>-5586</v>
      </c>
      <c r="F267" s="33">
        <f>SUM('Quadplex, Mortgage &amp; Rent'!$D$12:$D$15)-C267</f>
        <v>5586</v>
      </c>
      <c r="G267" s="22">
        <f t="shared" si="44"/>
        <v>-5586</v>
      </c>
      <c r="H267" s="24">
        <f t="shared" si="45"/>
        <v>214561.26887031441</v>
      </c>
      <c r="I267" s="4">
        <f t="shared" si="46"/>
        <v>0</v>
      </c>
      <c r="J267" s="4">
        <f t="shared" si="47"/>
        <v>0</v>
      </c>
      <c r="K267" s="3"/>
      <c r="L267" s="21">
        <f t="shared" si="48"/>
        <v>255</v>
      </c>
      <c r="M267" s="22">
        <f>'Quadplex, Mortgage &amp; Rent'!$D$7</f>
        <v>4930.9559943990735</v>
      </c>
      <c r="N267" s="22">
        <f t="shared" si="55"/>
        <v>-14.604954567476431</v>
      </c>
      <c r="O267" s="22">
        <f t="shared" si="49"/>
        <v>-2655.0440056009265</v>
      </c>
      <c r="P267" s="33">
        <f>SUM('Quadplex, Mortgage &amp; Rent'!$P$12:$P$15)-M267</f>
        <v>2655.0440056009265</v>
      </c>
      <c r="Q267" s="22">
        <f t="shared" si="50"/>
        <v>-2655.0440056009265</v>
      </c>
      <c r="R267" s="24">
        <f t="shared" si="51"/>
        <v>361139.03548114002</v>
      </c>
      <c r="S267" s="4">
        <f t="shared" si="52"/>
        <v>0</v>
      </c>
      <c r="T267" s="4">
        <f t="shared" si="53"/>
        <v>0</v>
      </c>
    </row>
    <row r="268" spans="2:20" ht="15.6" x14ac:dyDescent="0.3">
      <c r="B268" s="21">
        <f t="shared" si="42"/>
        <v>256</v>
      </c>
      <c r="C268" s="22">
        <f>'Quadplex, Mortgage &amp; Rent'!$D$7</f>
        <v>4930.9559943990735</v>
      </c>
      <c r="D268" s="22">
        <f t="shared" si="54"/>
        <v>-30.727654999999999</v>
      </c>
      <c r="E268" s="22">
        <f t="shared" si="43"/>
        <v>-5586</v>
      </c>
      <c r="F268" s="33">
        <f>SUM('Quadplex, Mortgage &amp; Rent'!$D$12:$D$15)-C268</f>
        <v>5586</v>
      </c>
      <c r="G268" s="22">
        <f t="shared" si="44"/>
        <v>-5586</v>
      </c>
      <c r="H268" s="24">
        <f t="shared" si="45"/>
        <v>214530.54121531441</v>
      </c>
      <c r="I268" s="4">
        <f t="shared" si="46"/>
        <v>0</v>
      </c>
      <c r="J268" s="4">
        <f t="shared" si="47"/>
        <v>0</v>
      </c>
      <c r="K268" s="3"/>
      <c r="L268" s="21">
        <f t="shared" si="48"/>
        <v>256</v>
      </c>
      <c r="M268" s="22">
        <f>'Quadplex, Mortgage &amp; Rent'!$D$7</f>
        <v>4930.9559943990735</v>
      </c>
      <c r="N268" s="22">
        <f t="shared" si="55"/>
        <v>-14.604954567476431</v>
      </c>
      <c r="O268" s="22">
        <f t="shared" si="49"/>
        <v>-2655.0440056009265</v>
      </c>
      <c r="P268" s="33">
        <f>SUM('Quadplex, Mortgage &amp; Rent'!$P$12:$P$15)-M268</f>
        <v>2655.0440056009265</v>
      </c>
      <c r="Q268" s="22">
        <f t="shared" si="50"/>
        <v>-2655.0440056009265</v>
      </c>
      <c r="R268" s="24">
        <f t="shared" si="51"/>
        <v>361124.43052657251</v>
      </c>
      <c r="S268" s="4">
        <f t="shared" si="52"/>
        <v>0</v>
      </c>
      <c r="T268" s="4">
        <f t="shared" si="53"/>
        <v>0</v>
      </c>
    </row>
    <row r="269" spans="2:20" ht="15.6" x14ac:dyDescent="0.3">
      <c r="B269" s="21">
        <f t="shared" si="42"/>
        <v>257</v>
      </c>
      <c r="C269" s="22">
        <f>'Quadplex, Mortgage &amp; Rent'!$D$7</f>
        <v>4930.9559943990735</v>
      </c>
      <c r="D269" s="22">
        <f t="shared" si="54"/>
        <v>-30.727654999999999</v>
      </c>
      <c r="E269" s="22">
        <f t="shared" si="43"/>
        <v>-5586</v>
      </c>
      <c r="F269" s="33">
        <f>SUM('Quadplex, Mortgage &amp; Rent'!$D$12:$D$15)-C269</f>
        <v>5586</v>
      </c>
      <c r="G269" s="22">
        <f t="shared" si="44"/>
        <v>-5586</v>
      </c>
      <c r="H269" s="24">
        <f t="shared" si="45"/>
        <v>214499.81356031442</v>
      </c>
      <c r="I269" s="4">
        <f t="shared" si="46"/>
        <v>0</v>
      </c>
      <c r="J269" s="4">
        <f t="shared" si="47"/>
        <v>0</v>
      </c>
      <c r="K269" s="3"/>
      <c r="L269" s="21">
        <f t="shared" si="48"/>
        <v>257</v>
      </c>
      <c r="M269" s="22">
        <f>'Quadplex, Mortgage &amp; Rent'!$D$7</f>
        <v>4930.9559943990735</v>
      </c>
      <c r="N269" s="22">
        <f t="shared" si="55"/>
        <v>-14.604954567476431</v>
      </c>
      <c r="O269" s="22">
        <f t="shared" si="49"/>
        <v>-2655.0440056009265</v>
      </c>
      <c r="P269" s="33">
        <f>SUM('Quadplex, Mortgage &amp; Rent'!$P$12:$P$15)-M269</f>
        <v>2655.0440056009265</v>
      </c>
      <c r="Q269" s="22">
        <f t="shared" si="50"/>
        <v>-2655.0440056009265</v>
      </c>
      <c r="R269" s="24">
        <f t="shared" si="51"/>
        <v>361109.82557200501</v>
      </c>
      <c r="S269" s="4">
        <f t="shared" si="52"/>
        <v>0</v>
      </c>
      <c r="T269" s="4">
        <f t="shared" si="53"/>
        <v>0</v>
      </c>
    </row>
    <row r="270" spans="2:20" ht="15.6" x14ac:dyDescent="0.3">
      <c r="B270" s="21">
        <f t="shared" ref="B270:B333" si="56">+B269+1</f>
        <v>258</v>
      </c>
      <c r="C270" s="22">
        <f>'Quadplex, Mortgage &amp; Rent'!$D$7</f>
        <v>4930.9559943990735</v>
      </c>
      <c r="D270" s="22">
        <f t="shared" si="54"/>
        <v>-30.727654999999999</v>
      </c>
      <c r="E270" s="22">
        <f t="shared" ref="E270:E333" si="57">IF(G269&gt;(C270-D270),C270-D270,G269)</f>
        <v>-5586</v>
      </c>
      <c r="F270" s="33">
        <f>SUM('Quadplex, Mortgage &amp; Rent'!$D$12:$D$15)-C270</f>
        <v>5586</v>
      </c>
      <c r="G270" s="22">
        <f t="shared" ref="G270:G333" si="58">G269-E270-F270</f>
        <v>-5586</v>
      </c>
      <c r="H270" s="24">
        <f t="shared" ref="H270:H333" si="59">H269+D270</f>
        <v>214469.08590531442</v>
      </c>
      <c r="I270" s="4">
        <f t="shared" ref="I270:I333" si="60">IF(G270&gt;0,1,0)</f>
        <v>0</v>
      </c>
      <c r="J270" s="4">
        <f t="shared" ref="J270:J333" si="61">I269-I270</f>
        <v>0</v>
      </c>
      <c r="K270" s="3"/>
      <c r="L270" s="21">
        <f t="shared" ref="L270:L333" si="62">+L269+1</f>
        <v>258</v>
      </c>
      <c r="M270" s="22">
        <f>'Quadplex, Mortgage &amp; Rent'!$D$7</f>
        <v>4930.9559943990735</v>
      </c>
      <c r="N270" s="22">
        <f t="shared" si="55"/>
        <v>-14.604954567476431</v>
      </c>
      <c r="O270" s="22">
        <f t="shared" ref="O270:O333" si="63">IF(Q269&gt;(M270-N270),M270-N270,Q269)</f>
        <v>-2655.0440056009265</v>
      </c>
      <c r="P270" s="33">
        <f>SUM('Quadplex, Mortgage &amp; Rent'!$P$12:$P$15)-M270</f>
        <v>2655.0440056009265</v>
      </c>
      <c r="Q270" s="22">
        <f t="shared" ref="Q270:Q333" si="64">Q269-O270-P270</f>
        <v>-2655.0440056009265</v>
      </c>
      <c r="R270" s="24">
        <f t="shared" ref="R270:R333" si="65">R269+N270</f>
        <v>361095.2206174375</v>
      </c>
      <c r="S270" s="4">
        <f t="shared" ref="S270:S333" si="66">IF(Q270&gt;0,1,0)</f>
        <v>0</v>
      </c>
      <c r="T270" s="4">
        <f t="shared" ref="T270:T333" si="67">S269-S270</f>
        <v>0</v>
      </c>
    </row>
    <row r="271" spans="2:20" ht="15.6" x14ac:dyDescent="0.3">
      <c r="B271" s="21">
        <f t="shared" si="56"/>
        <v>259</v>
      </c>
      <c r="C271" s="22">
        <f>'Quadplex, Mortgage &amp; Rent'!$D$7</f>
        <v>4930.9559943990735</v>
      </c>
      <c r="D271" s="22">
        <f t="shared" ref="D271:D334" si="68">G270*$C$8/12</f>
        <v>-30.727654999999999</v>
      </c>
      <c r="E271" s="22">
        <f t="shared" si="57"/>
        <v>-5586</v>
      </c>
      <c r="F271" s="33">
        <f>SUM('Quadplex, Mortgage &amp; Rent'!$D$12:$D$15)-C271</f>
        <v>5586</v>
      </c>
      <c r="G271" s="22">
        <f t="shared" si="58"/>
        <v>-5586</v>
      </c>
      <c r="H271" s="24">
        <f t="shared" si="59"/>
        <v>214438.35825031443</v>
      </c>
      <c r="I271" s="4">
        <f t="shared" si="60"/>
        <v>0</v>
      </c>
      <c r="J271" s="4">
        <f t="shared" si="61"/>
        <v>0</v>
      </c>
      <c r="K271" s="3"/>
      <c r="L271" s="21">
        <f t="shared" si="62"/>
        <v>259</v>
      </c>
      <c r="M271" s="22">
        <f>'Quadplex, Mortgage &amp; Rent'!$D$7</f>
        <v>4930.9559943990735</v>
      </c>
      <c r="N271" s="22">
        <f t="shared" ref="N271:N334" si="69">Q270*$C$8/12</f>
        <v>-14.604954567476431</v>
      </c>
      <c r="O271" s="22">
        <f t="shared" si="63"/>
        <v>-2655.0440056009265</v>
      </c>
      <c r="P271" s="33">
        <f>SUM('Quadplex, Mortgage &amp; Rent'!$P$12:$P$15)-M271</f>
        <v>2655.0440056009265</v>
      </c>
      <c r="Q271" s="22">
        <f t="shared" si="64"/>
        <v>-2655.0440056009265</v>
      </c>
      <c r="R271" s="24">
        <f t="shared" si="65"/>
        <v>361080.61566287</v>
      </c>
      <c r="S271" s="4">
        <f t="shared" si="66"/>
        <v>0</v>
      </c>
      <c r="T271" s="4">
        <f t="shared" si="67"/>
        <v>0</v>
      </c>
    </row>
    <row r="272" spans="2:20" ht="15.6" x14ac:dyDescent="0.3">
      <c r="B272" s="21">
        <f t="shared" si="56"/>
        <v>260</v>
      </c>
      <c r="C272" s="22">
        <f>'Quadplex, Mortgage &amp; Rent'!$D$7</f>
        <v>4930.9559943990735</v>
      </c>
      <c r="D272" s="22">
        <f t="shared" si="68"/>
        <v>-30.727654999999999</v>
      </c>
      <c r="E272" s="22">
        <f t="shared" si="57"/>
        <v>-5586</v>
      </c>
      <c r="F272" s="33">
        <f>SUM('Quadplex, Mortgage &amp; Rent'!$D$12:$D$15)-C272</f>
        <v>5586</v>
      </c>
      <c r="G272" s="22">
        <f t="shared" si="58"/>
        <v>-5586</v>
      </c>
      <c r="H272" s="24">
        <f t="shared" si="59"/>
        <v>214407.63059531443</v>
      </c>
      <c r="I272" s="4">
        <f t="shared" si="60"/>
        <v>0</v>
      </c>
      <c r="J272" s="4">
        <f t="shared" si="61"/>
        <v>0</v>
      </c>
      <c r="K272" s="3"/>
      <c r="L272" s="21">
        <f t="shared" si="62"/>
        <v>260</v>
      </c>
      <c r="M272" s="22">
        <f>'Quadplex, Mortgage &amp; Rent'!$D$7</f>
        <v>4930.9559943990735</v>
      </c>
      <c r="N272" s="22">
        <f t="shared" si="69"/>
        <v>-14.604954567476431</v>
      </c>
      <c r="O272" s="22">
        <f t="shared" si="63"/>
        <v>-2655.0440056009265</v>
      </c>
      <c r="P272" s="33">
        <f>SUM('Quadplex, Mortgage &amp; Rent'!$P$12:$P$15)-M272</f>
        <v>2655.0440056009265</v>
      </c>
      <c r="Q272" s="22">
        <f t="shared" si="64"/>
        <v>-2655.0440056009265</v>
      </c>
      <c r="R272" s="24">
        <f t="shared" si="65"/>
        <v>361066.01070830249</v>
      </c>
      <c r="S272" s="4">
        <f t="shared" si="66"/>
        <v>0</v>
      </c>
      <c r="T272" s="4">
        <f t="shared" si="67"/>
        <v>0</v>
      </c>
    </row>
    <row r="273" spans="2:20" ht="15.6" x14ac:dyDescent="0.3">
      <c r="B273" s="21">
        <f t="shared" si="56"/>
        <v>261</v>
      </c>
      <c r="C273" s="22">
        <f>'Quadplex, Mortgage &amp; Rent'!$D$7</f>
        <v>4930.9559943990735</v>
      </c>
      <c r="D273" s="22">
        <f t="shared" si="68"/>
        <v>-30.727654999999999</v>
      </c>
      <c r="E273" s="22">
        <f t="shared" si="57"/>
        <v>-5586</v>
      </c>
      <c r="F273" s="33">
        <f>SUM('Quadplex, Mortgage &amp; Rent'!$D$12:$D$15)-C273</f>
        <v>5586</v>
      </c>
      <c r="G273" s="22">
        <f t="shared" si="58"/>
        <v>-5586</v>
      </c>
      <c r="H273" s="24">
        <f t="shared" si="59"/>
        <v>214376.90294031444</v>
      </c>
      <c r="I273" s="4">
        <f t="shared" si="60"/>
        <v>0</v>
      </c>
      <c r="J273" s="4">
        <f t="shared" si="61"/>
        <v>0</v>
      </c>
      <c r="K273" s="3"/>
      <c r="L273" s="21">
        <f t="shared" si="62"/>
        <v>261</v>
      </c>
      <c r="M273" s="22">
        <f>'Quadplex, Mortgage &amp; Rent'!$D$7</f>
        <v>4930.9559943990735</v>
      </c>
      <c r="N273" s="22">
        <f t="shared" si="69"/>
        <v>-14.604954567476431</v>
      </c>
      <c r="O273" s="22">
        <f t="shared" si="63"/>
        <v>-2655.0440056009265</v>
      </c>
      <c r="P273" s="33">
        <f>SUM('Quadplex, Mortgage &amp; Rent'!$P$12:$P$15)-M273</f>
        <v>2655.0440056009265</v>
      </c>
      <c r="Q273" s="22">
        <f t="shared" si="64"/>
        <v>-2655.0440056009265</v>
      </c>
      <c r="R273" s="24">
        <f t="shared" si="65"/>
        <v>361051.40575373499</v>
      </c>
      <c r="S273" s="4">
        <f t="shared" si="66"/>
        <v>0</v>
      </c>
      <c r="T273" s="4">
        <f t="shared" si="67"/>
        <v>0</v>
      </c>
    </row>
    <row r="274" spans="2:20" ht="15.6" x14ac:dyDescent="0.3">
      <c r="B274" s="21">
        <f t="shared" si="56"/>
        <v>262</v>
      </c>
      <c r="C274" s="22">
        <f>'Quadplex, Mortgage &amp; Rent'!$D$7</f>
        <v>4930.9559943990735</v>
      </c>
      <c r="D274" s="22">
        <f t="shared" si="68"/>
        <v>-30.727654999999999</v>
      </c>
      <c r="E274" s="22">
        <f t="shared" si="57"/>
        <v>-5586</v>
      </c>
      <c r="F274" s="33">
        <f>SUM('Quadplex, Mortgage &amp; Rent'!$D$12:$D$15)-C274</f>
        <v>5586</v>
      </c>
      <c r="G274" s="22">
        <f t="shared" si="58"/>
        <v>-5586</v>
      </c>
      <c r="H274" s="24">
        <f t="shared" si="59"/>
        <v>214346.17528531444</v>
      </c>
      <c r="I274" s="4">
        <f t="shared" si="60"/>
        <v>0</v>
      </c>
      <c r="J274" s="4">
        <f t="shared" si="61"/>
        <v>0</v>
      </c>
      <c r="K274" s="3"/>
      <c r="L274" s="21">
        <f t="shared" si="62"/>
        <v>262</v>
      </c>
      <c r="M274" s="22">
        <f>'Quadplex, Mortgage &amp; Rent'!$D$7</f>
        <v>4930.9559943990735</v>
      </c>
      <c r="N274" s="22">
        <f t="shared" si="69"/>
        <v>-14.604954567476431</v>
      </c>
      <c r="O274" s="22">
        <f t="shared" si="63"/>
        <v>-2655.0440056009265</v>
      </c>
      <c r="P274" s="33">
        <f>SUM('Quadplex, Mortgage &amp; Rent'!$P$12:$P$15)-M274</f>
        <v>2655.0440056009265</v>
      </c>
      <c r="Q274" s="22">
        <f t="shared" si="64"/>
        <v>-2655.0440056009265</v>
      </c>
      <c r="R274" s="24">
        <f t="shared" si="65"/>
        <v>361036.80079916748</v>
      </c>
      <c r="S274" s="4">
        <f t="shared" si="66"/>
        <v>0</v>
      </c>
      <c r="T274" s="4">
        <f t="shared" si="67"/>
        <v>0</v>
      </c>
    </row>
    <row r="275" spans="2:20" ht="15.6" x14ac:dyDescent="0.3">
      <c r="B275" s="21">
        <f t="shared" si="56"/>
        <v>263</v>
      </c>
      <c r="C275" s="22">
        <f>'Quadplex, Mortgage &amp; Rent'!$D$7</f>
        <v>4930.9559943990735</v>
      </c>
      <c r="D275" s="22">
        <f t="shared" si="68"/>
        <v>-30.727654999999999</v>
      </c>
      <c r="E275" s="22">
        <f t="shared" si="57"/>
        <v>-5586</v>
      </c>
      <c r="F275" s="33">
        <f>SUM('Quadplex, Mortgage &amp; Rent'!$D$12:$D$15)-C275</f>
        <v>5586</v>
      </c>
      <c r="G275" s="22">
        <f t="shared" si="58"/>
        <v>-5586</v>
      </c>
      <c r="H275" s="24">
        <f t="shared" si="59"/>
        <v>214315.44763031445</v>
      </c>
      <c r="I275" s="4">
        <f t="shared" si="60"/>
        <v>0</v>
      </c>
      <c r="J275" s="4">
        <f t="shared" si="61"/>
        <v>0</v>
      </c>
      <c r="K275" s="3"/>
      <c r="L275" s="21">
        <f t="shared" si="62"/>
        <v>263</v>
      </c>
      <c r="M275" s="22">
        <f>'Quadplex, Mortgage &amp; Rent'!$D$7</f>
        <v>4930.9559943990735</v>
      </c>
      <c r="N275" s="22">
        <f t="shared" si="69"/>
        <v>-14.604954567476431</v>
      </c>
      <c r="O275" s="22">
        <f t="shared" si="63"/>
        <v>-2655.0440056009265</v>
      </c>
      <c r="P275" s="33">
        <f>SUM('Quadplex, Mortgage &amp; Rent'!$P$12:$P$15)-M275</f>
        <v>2655.0440056009265</v>
      </c>
      <c r="Q275" s="22">
        <f t="shared" si="64"/>
        <v>-2655.0440056009265</v>
      </c>
      <c r="R275" s="24">
        <f t="shared" si="65"/>
        <v>361022.19584459998</v>
      </c>
      <c r="S275" s="4">
        <f t="shared" si="66"/>
        <v>0</v>
      </c>
      <c r="T275" s="4">
        <f t="shared" si="67"/>
        <v>0</v>
      </c>
    </row>
    <row r="276" spans="2:20" ht="15.6" x14ac:dyDescent="0.3">
      <c r="B276" s="21">
        <f t="shared" si="56"/>
        <v>264</v>
      </c>
      <c r="C276" s="22">
        <f>'Quadplex, Mortgage &amp; Rent'!$D$7</f>
        <v>4930.9559943990735</v>
      </c>
      <c r="D276" s="22">
        <f t="shared" si="68"/>
        <v>-30.727654999999999</v>
      </c>
      <c r="E276" s="22">
        <f t="shared" si="57"/>
        <v>-5586</v>
      </c>
      <c r="F276" s="33">
        <f>SUM('Quadplex, Mortgage &amp; Rent'!$D$12:$D$15)-C276</f>
        <v>5586</v>
      </c>
      <c r="G276" s="22">
        <f t="shared" si="58"/>
        <v>-5586</v>
      </c>
      <c r="H276" s="24">
        <f t="shared" si="59"/>
        <v>214284.71997531445</v>
      </c>
      <c r="I276" s="4">
        <f t="shared" si="60"/>
        <v>0</v>
      </c>
      <c r="J276" s="4">
        <f t="shared" si="61"/>
        <v>0</v>
      </c>
      <c r="K276" s="3"/>
      <c r="L276" s="21">
        <f t="shared" si="62"/>
        <v>264</v>
      </c>
      <c r="M276" s="22">
        <f>'Quadplex, Mortgage &amp; Rent'!$D$7</f>
        <v>4930.9559943990735</v>
      </c>
      <c r="N276" s="22">
        <f t="shared" si="69"/>
        <v>-14.604954567476431</v>
      </c>
      <c r="O276" s="22">
        <f t="shared" si="63"/>
        <v>-2655.0440056009265</v>
      </c>
      <c r="P276" s="33">
        <f>SUM('Quadplex, Mortgage &amp; Rent'!$P$12:$P$15)-M276</f>
        <v>2655.0440056009265</v>
      </c>
      <c r="Q276" s="22">
        <f t="shared" si="64"/>
        <v>-2655.0440056009265</v>
      </c>
      <c r="R276" s="24">
        <f t="shared" si="65"/>
        <v>361007.59089003247</v>
      </c>
      <c r="S276" s="4">
        <f t="shared" si="66"/>
        <v>0</v>
      </c>
      <c r="T276" s="4">
        <f t="shared" si="67"/>
        <v>0</v>
      </c>
    </row>
    <row r="277" spans="2:20" ht="15.6" x14ac:dyDescent="0.3">
      <c r="B277" s="21">
        <f t="shared" si="56"/>
        <v>265</v>
      </c>
      <c r="C277" s="22">
        <f>'Quadplex, Mortgage &amp; Rent'!$D$7</f>
        <v>4930.9559943990735</v>
      </c>
      <c r="D277" s="22">
        <f t="shared" si="68"/>
        <v>-30.727654999999999</v>
      </c>
      <c r="E277" s="22">
        <f t="shared" si="57"/>
        <v>-5586</v>
      </c>
      <c r="F277" s="33">
        <f>SUM('Quadplex, Mortgage &amp; Rent'!$D$12:$D$15)-C277</f>
        <v>5586</v>
      </c>
      <c r="G277" s="22">
        <f t="shared" si="58"/>
        <v>-5586</v>
      </c>
      <c r="H277" s="24">
        <f t="shared" si="59"/>
        <v>214253.99232031446</v>
      </c>
      <c r="I277" s="4">
        <f t="shared" si="60"/>
        <v>0</v>
      </c>
      <c r="J277" s="4">
        <f t="shared" si="61"/>
        <v>0</v>
      </c>
      <c r="K277" s="3"/>
      <c r="L277" s="21">
        <f t="shared" si="62"/>
        <v>265</v>
      </c>
      <c r="M277" s="22">
        <f>'Quadplex, Mortgage &amp; Rent'!$D$7</f>
        <v>4930.9559943990735</v>
      </c>
      <c r="N277" s="22">
        <f t="shared" si="69"/>
        <v>-14.604954567476431</v>
      </c>
      <c r="O277" s="22">
        <f t="shared" si="63"/>
        <v>-2655.0440056009265</v>
      </c>
      <c r="P277" s="33">
        <f>SUM('Quadplex, Mortgage &amp; Rent'!$P$12:$P$15)-M277</f>
        <v>2655.0440056009265</v>
      </c>
      <c r="Q277" s="22">
        <f t="shared" si="64"/>
        <v>-2655.0440056009265</v>
      </c>
      <c r="R277" s="24">
        <f t="shared" si="65"/>
        <v>360992.98593546497</v>
      </c>
      <c r="S277" s="4">
        <f t="shared" si="66"/>
        <v>0</v>
      </c>
      <c r="T277" s="4">
        <f t="shared" si="67"/>
        <v>0</v>
      </c>
    </row>
    <row r="278" spans="2:20" ht="15.6" x14ac:dyDescent="0.3">
      <c r="B278" s="21">
        <f t="shared" si="56"/>
        <v>266</v>
      </c>
      <c r="C278" s="22">
        <f>'Quadplex, Mortgage &amp; Rent'!$D$7</f>
        <v>4930.9559943990735</v>
      </c>
      <c r="D278" s="22">
        <f t="shared" si="68"/>
        <v>-30.727654999999999</v>
      </c>
      <c r="E278" s="22">
        <f t="shared" si="57"/>
        <v>-5586</v>
      </c>
      <c r="F278" s="33">
        <f>SUM('Quadplex, Mortgage &amp; Rent'!$D$12:$D$15)-C278</f>
        <v>5586</v>
      </c>
      <c r="G278" s="22">
        <f t="shared" si="58"/>
        <v>-5586</v>
      </c>
      <c r="H278" s="24">
        <f t="shared" si="59"/>
        <v>214223.26466531446</v>
      </c>
      <c r="I278" s="4">
        <f t="shared" si="60"/>
        <v>0</v>
      </c>
      <c r="J278" s="4">
        <f t="shared" si="61"/>
        <v>0</v>
      </c>
      <c r="K278" s="3"/>
      <c r="L278" s="21">
        <f t="shared" si="62"/>
        <v>266</v>
      </c>
      <c r="M278" s="22">
        <f>'Quadplex, Mortgage &amp; Rent'!$D$7</f>
        <v>4930.9559943990735</v>
      </c>
      <c r="N278" s="22">
        <f t="shared" si="69"/>
        <v>-14.604954567476431</v>
      </c>
      <c r="O278" s="22">
        <f t="shared" si="63"/>
        <v>-2655.0440056009265</v>
      </c>
      <c r="P278" s="33">
        <f>SUM('Quadplex, Mortgage &amp; Rent'!$P$12:$P$15)-M278</f>
        <v>2655.0440056009265</v>
      </c>
      <c r="Q278" s="22">
        <f t="shared" si="64"/>
        <v>-2655.0440056009265</v>
      </c>
      <c r="R278" s="24">
        <f t="shared" si="65"/>
        <v>360978.38098089746</v>
      </c>
      <c r="S278" s="4">
        <f t="shared" si="66"/>
        <v>0</v>
      </c>
      <c r="T278" s="4">
        <f t="shared" si="67"/>
        <v>0</v>
      </c>
    </row>
    <row r="279" spans="2:20" ht="15.6" x14ac:dyDescent="0.3">
      <c r="B279" s="21">
        <f t="shared" si="56"/>
        <v>267</v>
      </c>
      <c r="C279" s="22">
        <f>'Quadplex, Mortgage &amp; Rent'!$D$7</f>
        <v>4930.9559943990735</v>
      </c>
      <c r="D279" s="22">
        <f t="shared" si="68"/>
        <v>-30.727654999999999</v>
      </c>
      <c r="E279" s="22">
        <f t="shared" si="57"/>
        <v>-5586</v>
      </c>
      <c r="F279" s="33">
        <f>SUM('Quadplex, Mortgage &amp; Rent'!$D$12:$D$15)-C279</f>
        <v>5586</v>
      </c>
      <c r="G279" s="22">
        <f t="shared" si="58"/>
        <v>-5586</v>
      </c>
      <c r="H279" s="24">
        <f t="shared" si="59"/>
        <v>214192.53701031447</v>
      </c>
      <c r="I279" s="4">
        <f t="shared" si="60"/>
        <v>0</v>
      </c>
      <c r="J279" s="4">
        <f t="shared" si="61"/>
        <v>0</v>
      </c>
      <c r="K279" s="3"/>
      <c r="L279" s="21">
        <f t="shared" si="62"/>
        <v>267</v>
      </c>
      <c r="M279" s="22">
        <f>'Quadplex, Mortgage &amp; Rent'!$D$7</f>
        <v>4930.9559943990735</v>
      </c>
      <c r="N279" s="22">
        <f t="shared" si="69"/>
        <v>-14.604954567476431</v>
      </c>
      <c r="O279" s="22">
        <f t="shared" si="63"/>
        <v>-2655.0440056009265</v>
      </c>
      <c r="P279" s="33">
        <f>SUM('Quadplex, Mortgage &amp; Rent'!$P$12:$P$15)-M279</f>
        <v>2655.0440056009265</v>
      </c>
      <c r="Q279" s="22">
        <f t="shared" si="64"/>
        <v>-2655.0440056009265</v>
      </c>
      <c r="R279" s="24">
        <f t="shared" si="65"/>
        <v>360963.77602632996</v>
      </c>
      <c r="S279" s="4">
        <f t="shared" si="66"/>
        <v>0</v>
      </c>
      <c r="T279" s="4">
        <f t="shared" si="67"/>
        <v>0</v>
      </c>
    </row>
    <row r="280" spans="2:20" ht="15.6" x14ac:dyDescent="0.3">
      <c r="B280" s="21">
        <f t="shared" si="56"/>
        <v>268</v>
      </c>
      <c r="C280" s="22">
        <f>'Quadplex, Mortgage &amp; Rent'!$D$7</f>
        <v>4930.9559943990735</v>
      </c>
      <c r="D280" s="22">
        <f t="shared" si="68"/>
        <v>-30.727654999999999</v>
      </c>
      <c r="E280" s="22">
        <f t="shared" si="57"/>
        <v>-5586</v>
      </c>
      <c r="F280" s="33">
        <f>SUM('Quadplex, Mortgage &amp; Rent'!$D$12:$D$15)-C280</f>
        <v>5586</v>
      </c>
      <c r="G280" s="22">
        <f t="shared" si="58"/>
        <v>-5586</v>
      </c>
      <c r="H280" s="24">
        <f t="shared" si="59"/>
        <v>214161.80935531447</v>
      </c>
      <c r="I280" s="4">
        <f t="shared" si="60"/>
        <v>0</v>
      </c>
      <c r="J280" s="4">
        <f t="shared" si="61"/>
        <v>0</v>
      </c>
      <c r="K280" s="3"/>
      <c r="L280" s="21">
        <f t="shared" si="62"/>
        <v>268</v>
      </c>
      <c r="M280" s="22">
        <f>'Quadplex, Mortgage &amp; Rent'!$D$7</f>
        <v>4930.9559943990735</v>
      </c>
      <c r="N280" s="22">
        <f t="shared" si="69"/>
        <v>-14.604954567476431</v>
      </c>
      <c r="O280" s="22">
        <f t="shared" si="63"/>
        <v>-2655.0440056009265</v>
      </c>
      <c r="P280" s="33">
        <f>SUM('Quadplex, Mortgage &amp; Rent'!$P$12:$P$15)-M280</f>
        <v>2655.0440056009265</v>
      </c>
      <c r="Q280" s="22">
        <f t="shared" si="64"/>
        <v>-2655.0440056009265</v>
      </c>
      <c r="R280" s="24">
        <f t="shared" si="65"/>
        <v>360949.17107176245</v>
      </c>
      <c r="S280" s="4">
        <f t="shared" si="66"/>
        <v>0</v>
      </c>
      <c r="T280" s="4">
        <f t="shared" si="67"/>
        <v>0</v>
      </c>
    </row>
    <row r="281" spans="2:20" ht="15.6" x14ac:dyDescent="0.3">
      <c r="B281" s="21">
        <f t="shared" si="56"/>
        <v>269</v>
      </c>
      <c r="C281" s="22">
        <f>'Quadplex, Mortgage &amp; Rent'!$D$7</f>
        <v>4930.9559943990735</v>
      </c>
      <c r="D281" s="22">
        <f t="shared" si="68"/>
        <v>-30.727654999999999</v>
      </c>
      <c r="E281" s="22">
        <f t="shared" si="57"/>
        <v>-5586</v>
      </c>
      <c r="F281" s="33">
        <f>SUM('Quadplex, Mortgage &amp; Rent'!$D$12:$D$15)-C281</f>
        <v>5586</v>
      </c>
      <c r="G281" s="22">
        <f t="shared" si="58"/>
        <v>-5586</v>
      </c>
      <c r="H281" s="24">
        <f t="shared" si="59"/>
        <v>214131.08170031448</v>
      </c>
      <c r="I281" s="4">
        <f t="shared" si="60"/>
        <v>0</v>
      </c>
      <c r="J281" s="4">
        <f t="shared" si="61"/>
        <v>0</v>
      </c>
      <c r="K281" s="3"/>
      <c r="L281" s="21">
        <f t="shared" si="62"/>
        <v>269</v>
      </c>
      <c r="M281" s="22">
        <f>'Quadplex, Mortgage &amp; Rent'!$D$7</f>
        <v>4930.9559943990735</v>
      </c>
      <c r="N281" s="22">
        <f t="shared" si="69"/>
        <v>-14.604954567476431</v>
      </c>
      <c r="O281" s="22">
        <f t="shared" si="63"/>
        <v>-2655.0440056009265</v>
      </c>
      <c r="P281" s="33">
        <f>SUM('Quadplex, Mortgage &amp; Rent'!$P$12:$P$15)-M281</f>
        <v>2655.0440056009265</v>
      </c>
      <c r="Q281" s="22">
        <f t="shared" si="64"/>
        <v>-2655.0440056009265</v>
      </c>
      <c r="R281" s="24">
        <f t="shared" si="65"/>
        <v>360934.56611719495</v>
      </c>
      <c r="S281" s="4">
        <f t="shared" si="66"/>
        <v>0</v>
      </c>
      <c r="T281" s="4">
        <f t="shared" si="67"/>
        <v>0</v>
      </c>
    </row>
    <row r="282" spans="2:20" ht="15.6" x14ac:dyDescent="0.3">
      <c r="B282" s="21">
        <f t="shared" si="56"/>
        <v>270</v>
      </c>
      <c r="C282" s="22">
        <f>'Quadplex, Mortgage &amp; Rent'!$D$7</f>
        <v>4930.9559943990735</v>
      </c>
      <c r="D282" s="22">
        <f t="shared" si="68"/>
        <v>-30.727654999999999</v>
      </c>
      <c r="E282" s="22">
        <f t="shared" si="57"/>
        <v>-5586</v>
      </c>
      <c r="F282" s="33">
        <f>SUM('Quadplex, Mortgage &amp; Rent'!$D$12:$D$15)-C282</f>
        <v>5586</v>
      </c>
      <c r="G282" s="22">
        <f t="shared" si="58"/>
        <v>-5586</v>
      </c>
      <c r="H282" s="24">
        <f t="shared" si="59"/>
        <v>214100.35404531448</v>
      </c>
      <c r="I282" s="4">
        <f t="shared" si="60"/>
        <v>0</v>
      </c>
      <c r="J282" s="4">
        <f t="shared" si="61"/>
        <v>0</v>
      </c>
      <c r="K282" s="3"/>
      <c r="L282" s="21">
        <f t="shared" si="62"/>
        <v>270</v>
      </c>
      <c r="M282" s="22">
        <f>'Quadplex, Mortgage &amp; Rent'!$D$7</f>
        <v>4930.9559943990735</v>
      </c>
      <c r="N282" s="22">
        <f t="shared" si="69"/>
        <v>-14.604954567476431</v>
      </c>
      <c r="O282" s="22">
        <f t="shared" si="63"/>
        <v>-2655.0440056009265</v>
      </c>
      <c r="P282" s="33">
        <f>SUM('Quadplex, Mortgage &amp; Rent'!$P$12:$P$15)-M282</f>
        <v>2655.0440056009265</v>
      </c>
      <c r="Q282" s="22">
        <f t="shared" si="64"/>
        <v>-2655.0440056009265</v>
      </c>
      <c r="R282" s="24">
        <f t="shared" si="65"/>
        <v>360919.96116262744</v>
      </c>
      <c r="S282" s="4">
        <f t="shared" si="66"/>
        <v>0</v>
      </c>
      <c r="T282" s="4">
        <f t="shared" si="67"/>
        <v>0</v>
      </c>
    </row>
    <row r="283" spans="2:20" ht="15.6" x14ac:dyDescent="0.3">
      <c r="B283" s="21">
        <f t="shared" si="56"/>
        <v>271</v>
      </c>
      <c r="C283" s="22">
        <f>'Quadplex, Mortgage &amp; Rent'!$D$7</f>
        <v>4930.9559943990735</v>
      </c>
      <c r="D283" s="22">
        <f t="shared" si="68"/>
        <v>-30.727654999999999</v>
      </c>
      <c r="E283" s="22">
        <f t="shared" si="57"/>
        <v>-5586</v>
      </c>
      <c r="F283" s="33">
        <f>SUM('Quadplex, Mortgage &amp; Rent'!$D$12:$D$15)-C283</f>
        <v>5586</v>
      </c>
      <c r="G283" s="22">
        <f t="shared" si="58"/>
        <v>-5586</v>
      </c>
      <c r="H283" s="24">
        <f t="shared" si="59"/>
        <v>214069.62639031449</v>
      </c>
      <c r="I283" s="4">
        <f t="shared" si="60"/>
        <v>0</v>
      </c>
      <c r="J283" s="4">
        <f t="shared" si="61"/>
        <v>0</v>
      </c>
      <c r="K283" s="3"/>
      <c r="L283" s="21">
        <f t="shared" si="62"/>
        <v>271</v>
      </c>
      <c r="M283" s="22">
        <f>'Quadplex, Mortgage &amp; Rent'!$D$7</f>
        <v>4930.9559943990735</v>
      </c>
      <c r="N283" s="22">
        <f t="shared" si="69"/>
        <v>-14.604954567476431</v>
      </c>
      <c r="O283" s="22">
        <f t="shared" si="63"/>
        <v>-2655.0440056009265</v>
      </c>
      <c r="P283" s="33">
        <f>SUM('Quadplex, Mortgage &amp; Rent'!$P$12:$P$15)-M283</f>
        <v>2655.0440056009265</v>
      </c>
      <c r="Q283" s="22">
        <f t="shared" si="64"/>
        <v>-2655.0440056009265</v>
      </c>
      <c r="R283" s="24">
        <f t="shared" si="65"/>
        <v>360905.35620805994</v>
      </c>
      <c r="S283" s="4">
        <f t="shared" si="66"/>
        <v>0</v>
      </c>
      <c r="T283" s="4">
        <f t="shared" si="67"/>
        <v>0</v>
      </c>
    </row>
    <row r="284" spans="2:20" ht="15.6" x14ac:dyDescent="0.3">
      <c r="B284" s="21">
        <f t="shared" si="56"/>
        <v>272</v>
      </c>
      <c r="C284" s="22">
        <f>'Quadplex, Mortgage &amp; Rent'!$D$7</f>
        <v>4930.9559943990735</v>
      </c>
      <c r="D284" s="22">
        <f t="shared" si="68"/>
        <v>-30.727654999999999</v>
      </c>
      <c r="E284" s="22">
        <f t="shared" si="57"/>
        <v>-5586</v>
      </c>
      <c r="F284" s="33">
        <f>SUM('Quadplex, Mortgage &amp; Rent'!$D$12:$D$15)-C284</f>
        <v>5586</v>
      </c>
      <c r="G284" s="22">
        <f t="shared" si="58"/>
        <v>-5586</v>
      </c>
      <c r="H284" s="24">
        <f t="shared" si="59"/>
        <v>214038.89873531449</v>
      </c>
      <c r="I284" s="4">
        <f t="shared" si="60"/>
        <v>0</v>
      </c>
      <c r="J284" s="4">
        <f t="shared" si="61"/>
        <v>0</v>
      </c>
      <c r="K284" s="3"/>
      <c r="L284" s="21">
        <f t="shared" si="62"/>
        <v>272</v>
      </c>
      <c r="M284" s="22">
        <f>'Quadplex, Mortgage &amp; Rent'!$D$7</f>
        <v>4930.9559943990735</v>
      </c>
      <c r="N284" s="22">
        <f t="shared" si="69"/>
        <v>-14.604954567476431</v>
      </c>
      <c r="O284" s="22">
        <f t="shared" si="63"/>
        <v>-2655.0440056009265</v>
      </c>
      <c r="P284" s="33">
        <f>SUM('Quadplex, Mortgage &amp; Rent'!$P$12:$P$15)-M284</f>
        <v>2655.0440056009265</v>
      </c>
      <c r="Q284" s="22">
        <f t="shared" si="64"/>
        <v>-2655.0440056009265</v>
      </c>
      <c r="R284" s="24">
        <f t="shared" si="65"/>
        <v>360890.75125349243</v>
      </c>
      <c r="S284" s="4">
        <f t="shared" si="66"/>
        <v>0</v>
      </c>
      <c r="T284" s="4">
        <f t="shared" si="67"/>
        <v>0</v>
      </c>
    </row>
    <row r="285" spans="2:20" ht="15.6" x14ac:dyDescent="0.3">
      <c r="B285" s="21">
        <f t="shared" si="56"/>
        <v>273</v>
      </c>
      <c r="C285" s="22">
        <f>'Quadplex, Mortgage &amp; Rent'!$D$7</f>
        <v>4930.9559943990735</v>
      </c>
      <c r="D285" s="22">
        <f t="shared" si="68"/>
        <v>-30.727654999999999</v>
      </c>
      <c r="E285" s="22">
        <f t="shared" si="57"/>
        <v>-5586</v>
      </c>
      <c r="F285" s="33">
        <f>SUM('Quadplex, Mortgage &amp; Rent'!$D$12:$D$15)-C285</f>
        <v>5586</v>
      </c>
      <c r="G285" s="22">
        <f t="shared" si="58"/>
        <v>-5586</v>
      </c>
      <c r="H285" s="24">
        <f t="shared" si="59"/>
        <v>214008.1710803145</v>
      </c>
      <c r="I285" s="4">
        <f t="shared" si="60"/>
        <v>0</v>
      </c>
      <c r="J285" s="4">
        <f t="shared" si="61"/>
        <v>0</v>
      </c>
      <c r="K285" s="3"/>
      <c r="L285" s="21">
        <f t="shared" si="62"/>
        <v>273</v>
      </c>
      <c r="M285" s="22">
        <f>'Quadplex, Mortgage &amp; Rent'!$D$7</f>
        <v>4930.9559943990735</v>
      </c>
      <c r="N285" s="22">
        <f t="shared" si="69"/>
        <v>-14.604954567476431</v>
      </c>
      <c r="O285" s="22">
        <f t="shared" si="63"/>
        <v>-2655.0440056009265</v>
      </c>
      <c r="P285" s="33">
        <f>SUM('Quadplex, Mortgage &amp; Rent'!$P$12:$P$15)-M285</f>
        <v>2655.0440056009265</v>
      </c>
      <c r="Q285" s="22">
        <f t="shared" si="64"/>
        <v>-2655.0440056009265</v>
      </c>
      <c r="R285" s="24">
        <f t="shared" si="65"/>
        <v>360876.14629892493</v>
      </c>
      <c r="S285" s="4">
        <f t="shared" si="66"/>
        <v>0</v>
      </c>
      <c r="T285" s="4">
        <f t="shared" si="67"/>
        <v>0</v>
      </c>
    </row>
    <row r="286" spans="2:20" ht="15.6" x14ac:dyDescent="0.3">
      <c r="B286" s="21">
        <f t="shared" si="56"/>
        <v>274</v>
      </c>
      <c r="C286" s="22">
        <f>'Quadplex, Mortgage &amp; Rent'!$D$7</f>
        <v>4930.9559943990735</v>
      </c>
      <c r="D286" s="22">
        <f t="shared" si="68"/>
        <v>-30.727654999999999</v>
      </c>
      <c r="E286" s="22">
        <f t="shared" si="57"/>
        <v>-5586</v>
      </c>
      <c r="F286" s="33">
        <f>SUM('Quadplex, Mortgage &amp; Rent'!$D$12:$D$15)-C286</f>
        <v>5586</v>
      </c>
      <c r="G286" s="22">
        <f t="shared" si="58"/>
        <v>-5586</v>
      </c>
      <c r="H286" s="24">
        <f t="shared" si="59"/>
        <v>213977.4434253145</v>
      </c>
      <c r="I286" s="4">
        <f t="shared" si="60"/>
        <v>0</v>
      </c>
      <c r="J286" s="4">
        <f t="shared" si="61"/>
        <v>0</v>
      </c>
      <c r="K286" s="3"/>
      <c r="L286" s="21">
        <f t="shared" si="62"/>
        <v>274</v>
      </c>
      <c r="M286" s="22">
        <f>'Quadplex, Mortgage &amp; Rent'!$D$7</f>
        <v>4930.9559943990735</v>
      </c>
      <c r="N286" s="22">
        <f t="shared" si="69"/>
        <v>-14.604954567476431</v>
      </c>
      <c r="O286" s="22">
        <f t="shared" si="63"/>
        <v>-2655.0440056009265</v>
      </c>
      <c r="P286" s="33">
        <f>SUM('Quadplex, Mortgage &amp; Rent'!$P$12:$P$15)-M286</f>
        <v>2655.0440056009265</v>
      </c>
      <c r="Q286" s="22">
        <f t="shared" si="64"/>
        <v>-2655.0440056009265</v>
      </c>
      <c r="R286" s="24">
        <f t="shared" si="65"/>
        <v>360861.54134435742</v>
      </c>
      <c r="S286" s="4">
        <f t="shared" si="66"/>
        <v>0</v>
      </c>
      <c r="T286" s="4">
        <f t="shared" si="67"/>
        <v>0</v>
      </c>
    </row>
    <row r="287" spans="2:20" ht="15.6" x14ac:dyDescent="0.3">
      <c r="B287" s="21">
        <f t="shared" si="56"/>
        <v>275</v>
      </c>
      <c r="C287" s="22">
        <f>'Quadplex, Mortgage &amp; Rent'!$D$7</f>
        <v>4930.9559943990735</v>
      </c>
      <c r="D287" s="22">
        <f t="shared" si="68"/>
        <v>-30.727654999999999</v>
      </c>
      <c r="E287" s="22">
        <f t="shared" si="57"/>
        <v>-5586</v>
      </c>
      <c r="F287" s="33">
        <f>SUM('Quadplex, Mortgage &amp; Rent'!$D$12:$D$15)-C287</f>
        <v>5586</v>
      </c>
      <c r="G287" s="22">
        <f t="shared" si="58"/>
        <v>-5586</v>
      </c>
      <c r="H287" s="24">
        <f t="shared" si="59"/>
        <v>213946.71577031451</v>
      </c>
      <c r="I287" s="4">
        <f t="shared" si="60"/>
        <v>0</v>
      </c>
      <c r="J287" s="4">
        <f t="shared" si="61"/>
        <v>0</v>
      </c>
      <c r="K287" s="3"/>
      <c r="L287" s="21">
        <f t="shared" si="62"/>
        <v>275</v>
      </c>
      <c r="M287" s="22">
        <f>'Quadplex, Mortgage &amp; Rent'!$D$7</f>
        <v>4930.9559943990735</v>
      </c>
      <c r="N287" s="22">
        <f t="shared" si="69"/>
        <v>-14.604954567476431</v>
      </c>
      <c r="O287" s="22">
        <f t="shared" si="63"/>
        <v>-2655.0440056009265</v>
      </c>
      <c r="P287" s="33">
        <f>SUM('Quadplex, Mortgage &amp; Rent'!$P$12:$P$15)-M287</f>
        <v>2655.0440056009265</v>
      </c>
      <c r="Q287" s="22">
        <f t="shared" si="64"/>
        <v>-2655.0440056009265</v>
      </c>
      <c r="R287" s="24">
        <f t="shared" si="65"/>
        <v>360846.93638978992</v>
      </c>
      <c r="S287" s="4">
        <f t="shared" si="66"/>
        <v>0</v>
      </c>
      <c r="T287" s="4">
        <f t="shared" si="67"/>
        <v>0</v>
      </c>
    </row>
    <row r="288" spans="2:20" ht="15.6" x14ac:dyDescent="0.3">
      <c r="B288" s="21">
        <f t="shared" si="56"/>
        <v>276</v>
      </c>
      <c r="C288" s="22">
        <f>'Quadplex, Mortgage &amp; Rent'!$D$7</f>
        <v>4930.9559943990735</v>
      </c>
      <c r="D288" s="22">
        <f t="shared" si="68"/>
        <v>-30.727654999999999</v>
      </c>
      <c r="E288" s="22">
        <f t="shared" si="57"/>
        <v>-5586</v>
      </c>
      <c r="F288" s="33">
        <f>SUM('Quadplex, Mortgage &amp; Rent'!$D$12:$D$15)-C288</f>
        <v>5586</v>
      </c>
      <c r="G288" s="22">
        <f t="shared" si="58"/>
        <v>-5586</v>
      </c>
      <c r="H288" s="24">
        <f t="shared" si="59"/>
        <v>213915.98811531451</v>
      </c>
      <c r="I288" s="4">
        <f t="shared" si="60"/>
        <v>0</v>
      </c>
      <c r="J288" s="4">
        <f t="shared" si="61"/>
        <v>0</v>
      </c>
      <c r="K288" s="3"/>
      <c r="L288" s="21">
        <f t="shared" si="62"/>
        <v>276</v>
      </c>
      <c r="M288" s="22">
        <f>'Quadplex, Mortgage &amp; Rent'!$D$7</f>
        <v>4930.9559943990735</v>
      </c>
      <c r="N288" s="22">
        <f t="shared" si="69"/>
        <v>-14.604954567476431</v>
      </c>
      <c r="O288" s="22">
        <f t="shared" si="63"/>
        <v>-2655.0440056009265</v>
      </c>
      <c r="P288" s="33">
        <f>SUM('Quadplex, Mortgage &amp; Rent'!$P$12:$P$15)-M288</f>
        <v>2655.0440056009265</v>
      </c>
      <c r="Q288" s="22">
        <f t="shared" si="64"/>
        <v>-2655.0440056009265</v>
      </c>
      <c r="R288" s="24">
        <f t="shared" si="65"/>
        <v>360832.33143522241</v>
      </c>
      <c r="S288" s="4">
        <f t="shared" si="66"/>
        <v>0</v>
      </c>
      <c r="T288" s="4">
        <f t="shared" si="67"/>
        <v>0</v>
      </c>
    </row>
    <row r="289" spans="2:20" ht="15.6" x14ac:dyDescent="0.3">
      <c r="B289" s="21">
        <f t="shared" si="56"/>
        <v>277</v>
      </c>
      <c r="C289" s="22">
        <f>'Quadplex, Mortgage &amp; Rent'!$D$7</f>
        <v>4930.9559943990735</v>
      </c>
      <c r="D289" s="22">
        <f t="shared" si="68"/>
        <v>-30.727654999999999</v>
      </c>
      <c r="E289" s="22">
        <f t="shared" si="57"/>
        <v>-5586</v>
      </c>
      <c r="F289" s="33">
        <f>SUM('Quadplex, Mortgage &amp; Rent'!$D$12:$D$15)-C289</f>
        <v>5586</v>
      </c>
      <c r="G289" s="22">
        <f t="shared" si="58"/>
        <v>-5586</v>
      </c>
      <c r="H289" s="24">
        <f t="shared" si="59"/>
        <v>213885.26046031452</v>
      </c>
      <c r="I289" s="4">
        <f t="shared" si="60"/>
        <v>0</v>
      </c>
      <c r="J289" s="4">
        <f t="shared" si="61"/>
        <v>0</v>
      </c>
      <c r="K289" s="3"/>
      <c r="L289" s="21">
        <f t="shared" si="62"/>
        <v>277</v>
      </c>
      <c r="M289" s="22">
        <f>'Quadplex, Mortgage &amp; Rent'!$D$7</f>
        <v>4930.9559943990735</v>
      </c>
      <c r="N289" s="22">
        <f t="shared" si="69"/>
        <v>-14.604954567476431</v>
      </c>
      <c r="O289" s="22">
        <f t="shared" si="63"/>
        <v>-2655.0440056009265</v>
      </c>
      <c r="P289" s="33">
        <f>SUM('Quadplex, Mortgage &amp; Rent'!$P$12:$P$15)-M289</f>
        <v>2655.0440056009265</v>
      </c>
      <c r="Q289" s="22">
        <f t="shared" si="64"/>
        <v>-2655.0440056009265</v>
      </c>
      <c r="R289" s="24">
        <f t="shared" si="65"/>
        <v>360817.72648065491</v>
      </c>
      <c r="S289" s="4">
        <f t="shared" si="66"/>
        <v>0</v>
      </c>
      <c r="T289" s="4">
        <f t="shared" si="67"/>
        <v>0</v>
      </c>
    </row>
    <row r="290" spans="2:20" ht="15.6" x14ac:dyDescent="0.3">
      <c r="B290" s="21">
        <f t="shared" si="56"/>
        <v>278</v>
      </c>
      <c r="C290" s="22">
        <f>'Quadplex, Mortgage &amp; Rent'!$D$7</f>
        <v>4930.9559943990735</v>
      </c>
      <c r="D290" s="22">
        <f t="shared" si="68"/>
        <v>-30.727654999999999</v>
      </c>
      <c r="E290" s="22">
        <f t="shared" si="57"/>
        <v>-5586</v>
      </c>
      <c r="F290" s="33">
        <f>SUM('Quadplex, Mortgage &amp; Rent'!$D$12:$D$15)-C290</f>
        <v>5586</v>
      </c>
      <c r="G290" s="22">
        <f t="shared" si="58"/>
        <v>-5586</v>
      </c>
      <c r="H290" s="24">
        <f t="shared" si="59"/>
        <v>213854.53280531452</v>
      </c>
      <c r="I290" s="4">
        <f t="shared" si="60"/>
        <v>0</v>
      </c>
      <c r="J290" s="4">
        <f t="shared" si="61"/>
        <v>0</v>
      </c>
      <c r="K290" s="3"/>
      <c r="L290" s="21">
        <f t="shared" si="62"/>
        <v>278</v>
      </c>
      <c r="M290" s="22">
        <f>'Quadplex, Mortgage &amp; Rent'!$D$7</f>
        <v>4930.9559943990735</v>
      </c>
      <c r="N290" s="22">
        <f t="shared" si="69"/>
        <v>-14.604954567476431</v>
      </c>
      <c r="O290" s="22">
        <f t="shared" si="63"/>
        <v>-2655.0440056009265</v>
      </c>
      <c r="P290" s="33">
        <f>SUM('Quadplex, Mortgage &amp; Rent'!$P$12:$P$15)-M290</f>
        <v>2655.0440056009265</v>
      </c>
      <c r="Q290" s="22">
        <f t="shared" si="64"/>
        <v>-2655.0440056009265</v>
      </c>
      <c r="R290" s="24">
        <f t="shared" si="65"/>
        <v>360803.1215260874</v>
      </c>
      <c r="S290" s="4">
        <f t="shared" si="66"/>
        <v>0</v>
      </c>
      <c r="T290" s="4">
        <f t="shared" si="67"/>
        <v>0</v>
      </c>
    </row>
    <row r="291" spans="2:20" ht="15.6" x14ac:dyDescent="0.3">
      <c r="B291" s="21">
        <f t="shared" si="56"/>
        <v>279</v>
      </c>
      <c r="C291" s="22">
        <f>'Quadplex, Mortgage &amp; Rent'!$D$7</f>
        <v>4930.9559943990735</v>
      </c>
      <c r="D291" s="22">
        <f t="shared" si="68"/>
        <v>-30.727654999999999</v>
      </c>
      <c r="E291" s="22">
        <f t="shared" si="57"/>
        <v>-5586</v>
      </c>
      <c r="F291" s="33">
        <f>SUM('Quadplex, Mortgage &amp; Rent'!$D$12:$D$15)-C291</f>
        <v>5586</v>
      </c>
      <c r="G291" s="22">
        <f t="shared" si="58"/>
        <v>-5586</v>
      </c>
      <c r="H291" s="24">
        <f t="shared" si="59"/>
        <v>213823.80515031453</v>
      </c>
      <c r="I291" s="4">
        <f t="shared" si="60"/>
        <v>0</v>
      </c>
      <c r="J291" s="4">
        <f t="shared" si="61"/>
        <v>0</v>
      </c>
      <c r="K291" s="3"/>
      <c r="L291" s="21">
        <f t="shared" si="62"/>
        <v>279</v>
      </c>
      <c r="M291" s="22">
        <f>'Quadplex, Mortgage &amp; Rent'!$D$7</f>
        <v>4930.9559943990735</v>
      </c>
      <c r="N291" s="22">
        <f t="shared" si="69"/>
        <v>-14.604954567476431</v>
      </c>
      <c r="O291" s="22">
        <f t="shared" si="63"/>
        <v>-2655.0440056009265</v>
      </c>
      <c r="P291" s="33">
        <f>SUM('Quadplex, Mortgage &amp; Rent'!$P$12:$P$15)-M291</f>
        <v>2655.0440056009265</v>
      </c>
      <c r="Q291" s="22">
        <f t="shared" si="64"/>
        <v>-2655.0440056009265</v>
      </c>
      <c r="R291" s="24">
        <f t="shared" si="65"/>
        <v>360788.5165715199</v>
      </c>
      <c r="S291" s="4">
        <f t="shared" si="66"/>
        <v>0</v>
      </c>
      <c r="T291" s="4">
        <f t="shared" si="67"/>
        <v>0</v>
      </c>
    </row>
    <row r="292" spans="2:20" ht="15.6" x14ac:dyDescent="0.3">
      <c r="B292" s="21">
        <f t="shared" si="56"/>
        <v>280</v>
      </c>
      <c r="C292" s="22">
        <f>'Quadplex, Mortgage &amp; Rent'!$D$7</f>
        <v>4930.9559943990735</v>
      </c>
      <c r="D292" s="22">
        <f t="shared" si="68"/>
        <v>-30.727654999999999</v>
      </c>
      <c r="E292" s="22">
        <f t="shared" si="57"/>
        <v>-5586</v>
      </c>
      <c r="F292" s="33">
        <f>SUM('Quadplex, Mortgage &amp; Rent'!$D$12:$D$15)-C292</f>
        <v>5586</v>
      </c>
      <c r="G292" s="22">
        <f t="shared" si="58"/>
        <v>-5586</v>
      </c>
      <c r="H292" s="24">
        <f t="shared" si="59"/>
        <v>213793.07749531453</v>
      </c>
      <c r="I292" s="4">
        <f t="shared" si="60"/>
        <v>0</v>
      </c>
      <c r="J292" s="4">
        <f t="shared" si="61"/>
        <v>0</v>
      </c>
      <c r="K292" s="3"/>
      <c r="L292" s="21">
        <f t="shared" si="62"/>
        <v>280</v>
      </c>
      <c r="M292" s="22">
        <f>'Quadplex, Mortgage &amp; Rent'!$D$7</f>
        <v>4930.9559943990735</v>
      </c>
      <c r="N292" s="22">
        <f t="shared" si="69"/>
        <v>-14.604954567476431</v>
      </c>
      <c r="O292" s="22">
        <f t="shared" si="63"/>
        <v>-2655.0440056009265</v>
      </c>
      <c r="P292" s="33">
        <f>SUM('Quadplex, Mortgage &amp; Rent'!$P$12:$P$15)-M292</f>
        <v>2655.0440056009265</v>
      </c>
      <c r="Q292" s="22">
        <f t="shared" si="64"/>
        <v>-2655.0440056009265</v>
      </c>
      <c r="R292" s="24">
        <f t="shared" si="65"/>
        <v>360773.91161695239</v>
      </c>
      <c r="S292" s="4">
        <f t="shared" si="66"/>
        <v>0</v>
      </c>
      <c r="T292" s="4">
        <f t="shared" si="67"/>
        <v>0</v>
      </c>
    </row>
    <row r="293" spans="2:20" ht="15.6" x14ac:dyDescent="0.3">
      <c r="B293" s="21">
        <f t="shared" si="56"/>
        <v>281</v>
      </c>
      <c r="C293" s="22">
        <f>'Quadplex, Mortgage &amp; Rent'!$D$7</f>
        <v>4930.9559943990735</v>
      </c>
      <c r="D293" s="22">
        <f t="shared" si="68"/>
        <v>-30.727654999999999</v>
      </c>
      <c r="E293" s="22">
        <f t="shared" si="57"/>
        <v>-5586</v>
      </c>
      <c r="F293" s="33">
        <f>SUM('Quadplex, Mortgage &amp; Rent'!$D$12:$D$15)-C293</f>
        <v>5586</v>
      </c>
      <c r="G293" s="22">
        <f t="shared" si="58"/>
        <v>-5586</v>
      </c>
      <c r="H293" s="24">
        <f t="shared" si="59"/>
        <v>213762.34984031453</v>
      </c>
      <c r="I293" s="4">
        <f t="shared" si="60"/>
        <v>0</v>
      </c>
      <c r="J293" s="4">
        <f t="shared" si="61"/>
        <v>0</v>
      </c>
      <c r="K293" s="3"/>
      <c r="L293" s="21">
        <f t="shared" si="62"/>
        <v>281</v>
      </c>
      <c r="M293" s="22">
        <f>'Quadplex, Mortgage &amp; Rent'!$D$7</f>
        <v>4930.9559943990735</v>
      </c>
      <c r="N293" s="22">
        <f t="shared" si="69"/>
        <v>-14.604954567476431</v>
      </c>
      <c r="O293" s="22">
        <f t="shared" si="63"/>
        <v>-2655.0440056009265</v>
      </c>
      <c r="P293" s="33">
        <f>SUM('Quadplex, Mortgage &amp; Rent'!$P$12:$P$15)-M293</f>
        <v>2655.0440056009265</v>
      </c>
      <c r="Q293" s="22">
        <f t="shared" si="64"/>
        <v>-2655.0440056009265</v>
      </c>
      <c r="R293" s="24">
        <f t="shared" si="65"/>
        <v>360759.30666238489</v>
      </c>
      <c r="S293" s="4">
        <f t="shared" si="66"/>
        <v>0</v>
      </c>
      <c r="T293" s="4">
        <f t="shared" si="67"/>
        <v>0</v>
      </c>
    </row>
    <row r="294" spans="2:20" ht="15.6" x14ac:dyDescent="0.3">
      <c r="B294" s="21">
        <f t="shared" si="56"/>
        <v>282</v>
      </c>
      <c r="C294" s="22">
        <f>'Quadplex, Mortgage &amp; Rent'!$D$7</f>
        <v>4930.9559943990735</v>
      </c>
      <c r="D294" s="22">
        <f t="shared" si="68"/>
        <v>-30.727654999999999</v>
      </c>
      <c r="E294" s="22">
        <f t="shared" si="57"/>
        <v>-5586</v>
      </c>
      <c r="F294" s="33">
        <f>SUM('Quadplex, Mortgage &amp; Rent'!$D$12:$D$15)-C294</f>
        <v>5586</v>
      </c>
      <c r="G294" s="22">
        <f t="shared" si="58"/>
        <v>-5586</v>
      </c>
      <c r="H294" s="24">
        <f t="shared" si="59"/>
        <v>213731.62218531454</v>
      </c>
      <c r="I294" s="4">
        <f t="shared" si="60"/>
        <v>0</v>
      </c>
      <c r="J294" s="4">
        <f t="shared" si="61"/>
        <v>0</v>
      </c>
      <c r="K294" s="3"/>
      <c r="L294" s="21">
        <f t="shared" si="62"/>
        <v>282</v>
      </c>
      <c r="M294" s="22">
        <f>'Quadplex, Mortgage &amp; Rent'!$D$7</f>
        <v>4930.9559943990735</v>
      </c>
      <c r="N294" s="22">
        <f t="shared" si="69"/>
        <v>-14.604954567476431</v>
      </c>
      <c r="O294" s="22">
        <f t="shared" si="63"/>
        <v>-2655.0440056009265</v>
      </c>
      <c r="P294" s="33">
        <f>SUM('Quadplex, Mortgage &amp; Rent'!$P$12:$P$15)-M294</f>
        <v>2655.0440056009265</v>
      </c>
      <c r="Q294" s="22">
        <f t="shared" si="64"/>
        <v>-2655.0440056009265</v>
      </c>
      <c r="R294" s="24">
        <f t="shared" si="65"/>
        <v>360744.70170781738</v>
      </c>
      <c r="S294" s="4">
        <f t="shared" si="66"/>
        <v>0</v>
      </c>
      <c r="T294" s="4">
        <f t="shared" si="67"/>
        <v>0</v>
      </c>
    </row>
    <row r="295" spans="2:20" ht="15.6" x14ac:dyDescent="0.3">
      <c r="B295" s="21">
        <f t="shared" si="56"/>
        <v>283</v>
      </c>
      <c r="C295" s="22">
        <f>'Quadplex, Mortgage &amp; Rent'!$D$7</f>
        <v>4930.9559943990735</v>
      </c>
      <c r="D295" s="22">
        <f t="shared" si="68"/>
        <v>-30.727654999999999</v>
      </c>
      <c r="E295" s="22">
        <f t="shared" si="57"/>
        <v>-5586</v>
      </c>
      <c r="F295" s="33">
        <f>SUM('Quadplex, Mortgage &amp; Rent'!$D$12:$D$15)-C295</f>
        <v>5586</v>
      </c>
      <c r="G295" s="22">
        <f t="shared" si="58"/>
        <v>-5586</v>
      </c>
      <c r="H295" s="24">
        <f t="shared" si="59"/>
        <v>213700.89453031454</v>
      </c>
      <c r="I295" s="4">
        <f t="shared" si="60"/>
        <v>0</v>
      </c>
      <c r="J295" s="4">
        <f t="shared" si="61"/>
        <v>0</v>
      </c>
      <c r="K295" s="3"/>
      <c r="L295" s="21">
        <f t="shared" si="62"/>
        <v>283</v>
      </c>
      <c r="M295" s="22">
        <f>'Quadplex, Mortgage &amp; Rent'!$D$7</f>
        <v>4930.9559943990735</v>
      </c>
      <c r="N295" s="22">
        <f t="shared" si="69"/>
        <v>-14.604954567476431</v>
      </c>
      <c r="O295" s="22">
        <f t="shared" si="63"/>
        <v>-2655.0440056009265</v>
      </c>
      <c r="P295" s="33">
        <f>SUM('Quadplex, Mortgage &amp; Rent'!$P$12:$P$15)-M295</f>
        <v>2655.0440056009265</v>
      </c>
      <c r="Q295" s="22">
        <f t="shared" si="64"/>
        <v>-2655.0440056009265</v>
      </c>
      <c r="R295" s="24">
        <f t="shared" si="65"/>
        <v>360730.09675324988</v>
      </c>
      <c r="S295" s="4">
        <f t="shared" si="66"/>
        <v>0</v>
      </c>
      <c r="T295" s="4">
        <f t="shared" si="67"/>
        <v>0</v>
      </c>
    </row>
    <row r="296" spans="2:20" ht="15.6" x14ac:dyDescent="0.3">
      <c r="B296" s="21">
        <f t="shared" si="56"/>
        <v>284</v>
      </c>
      <c r="C296" s="22">
        <f>'Quadplex, Mortgage &amp; Rent'!$D$7</f>
        <v>4930.9559943990735</v>
      </c>
      <c r="D296" s="22">
        <f t="shared" si="68"/>
        <v>-30.727654999999999</v>
      </c>
      <c r="E296" s="22">
        <f t="shared" si="57"/>
        <v>-5586</v>
      </c>
      <c r="F296" s="33">
        <f>SUM('Quadplex, Mortgage &amp; Rent'!$D$12:$D$15)-C296</f>
        <v>5586</v>
      </c>
      <c r="G296" s="22">
        <f t="shared" si="58"/>
        <v>-5586</v>
      </c>
      <c r="H296" s="24">
        <f t="shared" si="59"/>
        <v>213670.16687531455</v>
      </c>
      <c r="I296" s="4">
        <f t="shared" si="60"/>
        <v>0</v>
      </c>
      <c r="J296" s="4">
        <f t="shared" si="61"/>
        <v>0</v>
      </c>
      <c r="K296" s="3"/>
      <c r="L296" s="21">
        <f t="shared" si="62"/>
        <v>284</v>
      </c>
      <c r="M296" s="22">
        <f>'Quadplex, Mortgage &amp; Rent'!$D$7</f>
        <v>4930.9559943990735</v>
      </c>
      <c r="N296" s="22">
        <f t="shared" si="69"/>
        <v>-14.604954567476431</v>
      </c>
      <c r="O296" s="22">
        <f t="shared" si="63"/>
        <v>-2655.0440056009265</v>
      </c>
      <c r="P296" s="33">
        <f>SUM('Quadplex, Mortgage &amp; Rent'!$P$12:$P$15)-M296</f>
        <v>2655.0440056009265</v>
      </c>
      <c r="Q296" s="22">
        <f t="shared" si="64"/>
        <v>-2655.0440056009265</v>
      </c>
      <c r="R296" s="24">
        <f t="shared" si="65"/>
        <v>360715.49179868237</v>
      </c>
      <c r="S296" s="4">
        <f t="shared" si="66"/>
        <v>0</v>
      </c>
      <c r="T296" s="4">
        <f t="shared" si="67"/>
        <v>0</v>
      </c>
    </row>
    <row r="297" spans="2:20" ht="15.6" x14ac:dyDescent="0.3">
      <c r="B297" s="21">
        <f t="shared" si="56"/>
        <v>285</v>
      </c>
      <c r="C297" s="22">
        <f>'Quadplex, Mortgage &amp; Rent'!$D$7</f>
        <v>4930.9559943990735</v>
      </c>
      <c r="D297" s="22">
        <f t="shared" si="68"/>
        <v>-30.727654999999999</v>
      </c>
      <c r="E297" s="22">
        <f t="shared" si="57"/>
        <v>-5586</v>
      </c>
      <c r="F297" s="33">
        <f>SUM('Quadplex, Mortgage &amp; Rent'!$D$12:$D$15)-C297</f>
        <v>5586</v>
      </c>
      <c r="G297" s="22">
        <f t="shared" si="58"/>
        <v>-5586</v>
      </c>
      <c r="H297" s="24">
        <f t="shared" si="59"/>
        <v>213639.43922031455</v>
      </c>
      <c r="I297" s="4">
        <f t="shared" si="60"/>
        <v>0</v>
      </c>
      <c r="J297" s="4">
        <f t="shared" si="61"/>
        <v>0</v>
      </c>
      <c r="K297" s="3"/>
      <c r="L297" s="21">
        <f t="shared" si="62"/>
        <v>285</v>
      </c>
      <c r="M297" s="22">
        <f>'Quadplex, Mortgage &amp; Rent'!$D$7</f>
        <v>4930.9559943990735</v>
      </c>
      <c r="N297" s="22">
        <f t="shared" si="69"/>
        <v>-14.604954567476431</v>
      </c>
      <c r="O297" s="22">
        <f t="shared" si="63"/>
        <v>-2655.0440056009265</v>
      </c>
      <c r="P297" s="33">
        <f>SUM('Quadplex, Mortgage &amp; Rent'!$P$12:$P$15)-M297</f>
        <v>2655.0440056009265</v>
      </c>
      <c r="Q297" s="22">
        <f t="shared" si="64"/>
        <v>-2655.0440056009265</v>
      </c>
      <c r="R297" s="24">
        <f t="shared" si="65"/>
        <v>360700.88684411487</v>
      </c>
      <c r="S297" s="4">
        <f t="shared" si="66"/>
        <v>0</v>
      </c>
      <c r="T297" s="4">
        <f t="shared" si="67"/>
        <v>0</v>
      </c>
    </row>
    <row r="298" spans="2:20" ht="15.6" x14ac:dyDescent="0.3">
      <c r="B298" s="21">
        <f t="shared" si="56"/>
        <v>286</v>
      </c>
      <c r="C298" s="22">
        <f>'Quadplex, Mortgage &amp; Rent'!$D$7</f>
        <v>4930.9559943990735</v>
      </c>
      <c r="D298" s="22">
        <f t="shared" si="68"/>
        <v>-30.727654999999999</v>
      </c>
      <c r="E298" s="22">
        <f t="shared" si="57"/>
        <v>-5586</v>
      </c>
      <c r="F298" s="33">
        <f>SUM('Quadplex, Mortgage &amp; Rent'!$D$12:$D$15)-C298</f>
        <v>5586</v>
      </c>
      <c r="G298" s="22">
        <f t="shared" si="58"/>
        <v>-5586</v>
      </c>
      <c r="H298" s="24">
        <f t="shared" si="59"/>
        <v>213608.71156531456</v>
      </c>
      <c r="I298" s="4">
        <f t="shared" si="60"/>
        <v>0</v>
      </c>
      <c r="J298" s="4">
        <f t="shared" si="61"/>
        <v>0</v>
      </c>
      <c r="K298" s="3"/>
      <c r="L298" s="21">
        <f t="shared" si="62"/>
        <v>286</v>
      </c>
      <c r="M298" s="22">
        <f>'Quadplex, Mortgage &amp; Rent'!$D$7</f>
        <v>4930.9559943990735</v>
      </c>
      <c r="N298" s="22">
        <f t="shared" si="69"/>
        <v>-14.604954567476431</v>
      </c>
      <c r="O298" s="22">
        <f t="shared" si="63"/>
        <v>-2655.0440056009265</v>
      </c>
      <c r="P298" s="33">
        <f>SUM('Quadplex, Mortgage &amp; Rent'!$P$12:$P$15)-M298</f>
        <v>2655.0440056009265</v>
      </c>
      <c r="Q298" s="22">
        <f t="shared" si="64"/>
        <v>-2655.0440056009265</v>
      </c>
      <c r="R298" s="24">
        <f t="shared" si="65"/>
        <v>360686.28188954736</v>
      </c>
      <c r="S298" s="4">
        <f t="shared" si="66"/>
        <v>0</v>
      </c>
      <c r="T298" s="4">
        <f t="shared" si="67"/>
        <v>0</v>
      </c>
    </row>
    <row r="299" spans="2:20" ht="15.6" x14ac:dyDescent="0.3">
      <c r="B299" s="21">
        <f t="shared" si="56"/>
        <v>287</v>
      </c>
      <c r="C299" s="22">
        <f>'Quadplex, Mortgage &amp; Rent'!$D$7</f>
        <v>4930.9559943990735</v>
      </c>
      <c r="D299" s="22">
        <f t="shared" si="68"/>
        <v>-30.727654999999999</v>
      </c>
      <c r="E299" s="22">
        <f t="shared" si="57"/>
        <v>-5586</v>
      </c>
      <c r="F299" s="33">
        <f>SUM('Quadplex, Mortgage &amp; Rent'!$D$12:$D$15)-C299</f>
        <v>5586</v>
      </c>
      <c r="G299" s="22">
        <f t="shared" si="58"/>
        <v>-5586</v>
      </c>
      <c r="H299" s="24">
        <f t="shared" si="59"/>
        <v>213577.98391031456</v>
      </c>
      <c r="I299" s="4">
        <f t="shared" si="60"/>
        <v>0</v>
      </c>
      <c r="J299" s="4">
        <f t="shared" si="61"/>
        <v>0</v>
      </c>
      <c r="K299" s="3"/>
      <c r="L299" s="21">
        <f t="shared" si="62"/>
        <v>287</v>
      </c>
      <c r="M299" s="22">
        <f>'Quadplex, Mortgage &amp; Rent'!$D$7</f>
        <v>4930.9559943990735</v>
      </c>
      <c r="N299" s="22">
        <f t="shared" si="69"/>
        <v>-14.604954567476431</v>
      </c>
      <c r="O299" s="22">
        <f t="shared" si="63"/>
        <v>-2655.0440056009265</v>
      </c>
      <c r="P299" s="33">
        <f>SUM('Quadplex, Mortgage &amp; Rent'!$P$12:$P$15)-M299</f>
        <v>2655.0440056009265</v>
      </c>
      <c r="Q299" s="22">
        <f t="shared" si="64"/>
        <v>-2655.0440056009265</v>
      </c>
      <c r="R299" s="24">
        <f t="shared" si="65"/>
        <v>360671.67693497986</v>
      </c>
      <c r="S299" s="4">
        <f t="shared" si="66"/>
        <v>0</v>
      </c>
      <c r="T299" s="4">
        <f t="shared" si="67"/>
        <v>0</v>
      </c>
    </row>
    <row r="300" spans="2:20" ht="15.6" x14ac:dyDescent="0.3">
      <c r="B300" s="21">
        <f t="shared" si="56"/>
        <v>288</v>
      </c>
      <c r="C300" s="22">
        <f>'Quadplex, Mortgage &amp; Rent'!$D$7</f>
        <v>4930.9559943990735</v>
      </c>
      <c r="D300" s="22">
        <f t="shared" si="68"/>
        <v>-30.727654999999999</v>
      </c>
      <c r="E300" s="22">
        <f t="shared" si="57"/>
        <v>-5586</v>
      </c>
      <c r="F300" s="33">
        <f>SUM('Quadplex, Mortgage &amp; Rent'!$D$12:$D$15)-C300</f>
        <v>5586</v>
      </c>
      <c r="G300" s="22">
        <f t="shared" si="58"/>
        <v>-5586</v>
      </c>
      <c r="H300" s="24">
        <f t="shared" si="59"/>
        <v>213547.25625531457</v>
      </c>
      <c r="I300" s="4">
        <f t="shared" si="60"/>
        <v>0</v>
      </c>
      <c r="J300" s="4">
        <f t="shared" si="61"/>
        <v>0</v>
      </c>
      <c r="K300" s="3"/>
      <c r="L300" s="21">
        <f t="shared" si="62"/>
        <v>288</v>
      </c>
      <c r="M300" s="22">
        <f>'Quadplex, Mortgage &amp; Rent'!$D$7</f>
        <v>4930.9559943990735</v>
      </c>
      <c r="N300" s="22">
        <f t="shared" si="69"/>
        <v>-14.604954567476431</v>
      </c>
      <c r="O300" s="22">
        <f t="shared" si="63"/>
        <v>-2655.0440056009265</v>
      </c>
      <c r="P300" s="33">
        <f>SUM('Quadplex, Mortgage &amp; Rent'!$P$12:$P$15)-M300</f>
        <v>2655.0440056009265</v>
      </c>
      <c r="Q300" s="22">
        <f t="shared" si="64"/>
        <v>-2655.0440056009265</v>
      </c>
      <c r="R300" s="24">
        <f t="shared" si="65"/>
        <v>360657.07198041235</v>
      </c>
      <c r="S300" s="4">
        <f t="shared" si="66"/>
        <v>0</v>
      </c>
      <c r="T300" s="4">
        <f t="shared" si="67"/>
        <v>0</v>
      </c>
    </row>
    <row r="301" spans="2:20" ht="15.6" x14ac:dyDescent="0.3">
      <c r="B301" s="21">
        <f t="shared" si="56"/>
        <v>289</v>
      </c>
      <c r="C301" s="22">
        <f>'Quadplex, Mortgage &amp; Rent'!$D$7</f>
        <v>4930.9559943990735</v>
      </c>
      <c r="D301" s="22">
        <f t="shared" si="68"/>
        <v>-30.727654999999999</v>
      </c>
      <c r="E301" s="22">
        <f t="shared" si="57"/>
        <v>-5586</v>
      </c>
      <c r="F301" s="33">
        <f>SUM('Quadplex, Mortgage &amp; Rent'!$D$12:$D$15)-C301</f>
        <v>5586</v>
      </c>
      <c r="G301" s="22">
        <f t="shared" si="58"/>
        <v>-5586</v>
      </c>
      <c r="H301" s="24">
        <f t="shared" si="59"/>
        <v>213516.52860031457</v>
      </c>
      <c r="I301" s="4">
        <f t="shared" si="60"/>
        <v>0</v>
      </c>
      <c r="J301" s="4">
        <f t="shared" si="61"/>
        <v>0</v>
      </c>
      <c r="K301" s="3"/>
      <c r="L301" s="21">
        <f t="shared" si="62"/>
        <v>289</v>
      </c>
      <c r="M301" s="22">
        <f>'Quadplex, Mortgage &amp; Rent'!$D$7</f>
        <v>4930.9559943990735</v>
      </c>
      <c r="N301" s="22">
        <f t="shared" si="69"/>
        <v>-14.604954567476431</v>
      </c>
      <c r="O301" s="22">
        <f t="shared" si="63"/>
        <v>-2655.0440056009265</v>
      </c>
      <c r="P301" s="33">
        <f>SUM('Quadplex, Mortgage &amp; Rent'!$P$12:$P$15)-M301</f>
        <v>2655.0440056009265</v>
      </c>
      <c r="Q301" s="22">
        <f t="shared" si="64"/>
        <v>-2655.0440056009265</v>
      </c>
      <c r="R301" s="24">
        <f t="shared" si="65"/>
        <v>360642.46702584485</v>
      </c>
      <c r="S301" s="4">
        <f t="shared" si="66"/>
        <v>0</v>
      </c>
      <c r="T301" s="4">
        <f t="shared" si="67"/>
        <v>0</v>
      </c>
    </row>
    <row r="302" spans="2:20" ht="15.6" x14ac:dyDescent="0.3">
      <c r="B302" s="21">
        <f t="shared" si="56"/>
        <v>290</v>
      </c>
      <c r="C302" s="22">
        <f>'Quadplex, Mortgage &amp; Rent'!$D$7</f>
        <v>4930.9559943990735</v>
      </c>
      <c r="D302" s="22">
        <f t="shared" si="68"/>
        <v>-30.727654999999999</v>
      </c>
      <c r="E302" s="22">
        <f t="shared" si="57"/>
        <v>-5586</v>
      </c>
      <c r="F302" s="33">
        <f>SUM('Quadplex, Mortgage &amp; Rent'!$D$12:$D$15)-C302</f>
        <v>5586</v>
      </c>
      <c r="G302" s="22">
        <f t="shared" si="58"/>
        <v>-5586</v>
      </c>
      <c r="H302" s="24">
        <f t="shared" si="59"/>
        <v>213485.80094531458</v>
      </c>
      <c r="I302" s="4">
        <f t="shared" si="60"/>
        <v>0</v>
      </c>
      <c r="J302" s="4">
        <f t="shared" si="61"/>
        <v>0</v>
      </c>
      <c r="K302" s="3"/>
      <c r="L302" s="21">
        <f t="shared" si="62"/>
        <v>290</v>
      </c>
      <c r="M302" s="22">
        <f>'Quadplex, Mortgage &amp; Rent'!$D$7</f>
        <v>4930.9559943990735</v>
      </c>
      <c r="N302" s="22">
        <f t="shared" si="69"/>
        <v>-14.604954567476431</v>
      </c>
      <c r="O302" s="22">
        <f t="shared" si="63"/>
        <v>-2655.0440056009265</v>
      </c>
      <c r="P302" s="33">
        <f>SUM('Quadplex, Mortgage &amp; Rent'!$P$12:$P$15)-M302</f>
        <v>2655.0440056009265</v>
      </c>
      <c r="Q302" s="22">
        <f t="shared" si="64"/>
        <v>-2655.0440056009265</v>
      </c>
      <c r="R302" s="24">
        <f t="shared" si="65"/>
        <v>360627.86207127734</v>
      </c>
      <c r="S302" s="4">
        <f t="shared" si="66"/>
        <v>0</v>
      </c>
      <c r="T302" s="4">
        <f t="shared" si="67"/>
        <v>0</v>
      </c>
    </row>
    <row r="303" spans="2:20" ht="15.6" x14ac:dyDescent="0.3">
      <c r="B303" s="21">
        <f t="shared" si="56"/>
        <v>291</v>
      </c>
      <c r="C303" s="22">
        <f>'Quadplex, Mortgage &amp; Rent'!$D$7</f>
        <v>4930.9559943990735</v>
      </c>
      <c r="D303" s="22">
        <f t="shared" si="68"/>
        <v>-30.727654999999999</v>
      </c>
      <c r="E303" s="22">
        <f t="shared" si="57"/>
        <v>-5586</v>
      </c>
      <c r="F303" s="33">
        <f>SUM('Quadplex, Mortgage &amp; Rent'!$D$12:$D$15)-C303</f>
        <v>5586</v>
      </c>
      <c r="G303" s="22">
        <f t="shared" si="58"/>
        <v>-5586</v>
      </c>
      <c r="H303" s="24">
        <f t="shared" si="59"/>
        <v>213455.07329031458</v>
      </c>
      <c r="I303" s="4">
        <f t="shared" si="60"/>
        <v>0</v>
      </c>
      <c r="J303" s="4">
        <f t="shared" si="61"/>
        <v>0</v>
      </c>
      <c r="K303" s="3"/>
      <c r="L303" s="21">
        <f t="shared" si="62"/>
        <v>291</v>
      </c>
      <c r="M303" s="22">
        <f>'Quadplex, Mortgage &amp; Rent'!$D$7</f>
        <v>4930.9559943990735</v>
      </c>
      <c r="N303" s="22">
        <f t="shared" si="69"/>
        <v>-14.604954567476431</v>
      </c>
      <c r="O303" s="22">
        <f t="shared" si="63"/>
        <v>-2655.0440056009265</v>
      </c>
      <c r="P303" s="33">
        <f>SUM('Quadplex, Mortgage &amp; Rent'!$P$12:$P$15)-M303</f>
        <v>2655.0440056009265</v>
      </c>
      <c r="Q303" s="22">
        <f t="shared" si="64"/>
        <v>-2655.0440056009265</v>
      </c>
      <c r="R303" s="24">
        <f t="shared" si="65"/>
        <v>360613.25711670984</v>
      </c>
      <c r="S303" s="4">
        <f t="shared" si="66"/>
        <v>0</v>
      </c>
      <c r="T303" s="4">
        <f t="shared" si="67"/>
        <v>0</v>
      </c>
    </row>
    <row r="304" spans="2:20" ht="15.6" x14ac:dyDescent="0.3">
      <c r="B304" s="21">
        <f t="shared" si="56"/>
        <v>292</v>
      </c>
      <c r="C304" s="22">
        <f>'Quadplex, Mortgage &amp; Rent'!$D$7</f>
        <v>4930.9559943990735</v>
      </c>
      <c r="D304" s="22">
        <f t="shared" si="68"/>
        <v>-30.727654999999999</v>
      </c>
      <c r="E304" s="22">
        <f t="shared" si="57"/>
        <v>-5586</v>
      </c>
      <c r="F304" s="33">
        <f>SUM('Quadplex, Mortgage &amp; Rent'!$D$12:$D$15)-C304</f>
        <v>5586</v>
      </c>
      <c r="G304" s="22">
        <f t="shared" si="58"/>
        <v>-5586</v>
      </c>
      <c r="H304" s="24">
        <f t="shared" si="59"/>
        <v>213424.34563531459</v>
      </c>
      <c r="I304" s="4">
        <f t="shared" si="60"/>
        <v>0</v>
      </c>
      <c r="J304" s="4">
        <f t="shared" si="61"/>
        <v>0</v>
      </c>
      <c r="K304" s="3"/>
      <c r="L304" s="21">
        <f t="shared" si="62"/>
        <v>292</v>
      </c>
      <c r="M304" s="22">
        <f>'Quadplex, Mortgage &amp; Rent'!$D$7</f>
        <v>4930.9559943990735</v>
      </c>
      <c r="N304" s="22">
        <f t="shared" si="69"/>
        <v>-14.604954567476431</v>
      </c>
      <c r="O304" s="22">
        <f t="shared" si="63"/>
        <v>-2655.0440056009265</v>
      </c>
      <c r="P304" s="33">
        <f>SUM('Quadplex, Mortgage &amp; Rent'!$P$12:$P$15)-M304</f>
        <v>2655.0440056009265</v>
      </c>
      <c r="Q304" s="22">
        <f t="shared" si="64"/>
        <v>-2655.0440056009265</v>
      </c>
      <c r="R304" s="24">
        <f t="shared" si="65"/>
        <v>360598.65216214233</v>
      </c>
      <c r="S304" s="4">
        <f t="shared" si="66"/>
        <v>0</v>
      </c>
      <c r="T304" s="4">
        <f t="shared" si="67"/>
        <v>0</v>
      </c>
    </row>
    <row r="305" spans="2:20" ht="15.6" x14ac:dyDescent="0.3">
      <c r="B305" s="21">
        <f t="shared" si="56"/>
        <v>293</v>
      </c>
      <c r="C305" s="22">
        <f>'Quadplex, Mortgage &amp; Rent'!$D$7</f>
        <v>4930.9559943990735</v>
      </c>
      <c r="D305" s="22">
        <f t="shared" si="68"/>
        <v>-30.727654999999999</v>
      </c>
      <c r="E305" s="22">
        <f t="shared" si="57"/>
        <v>-5586</v>
      </c>
      <c r="F305" s="33">
        <f>SUM('Quadplex, Mortgage &amp; Rent'!$D$12:$D$15)-C305</f>
        <v>5586</v>
      </c>
      <c r="G305" s="22">
        <f t="shared" si="58"/>
        <v>-5586</v>
      </c>
      <c r="H305" s="24">
        <f t="shared" si="59"/>
        <v>213393.61798031459</v>
      </c>
      <c r="I305" s="4">
        <f t="shared" si="60"/>
        <v>0</v>
      </c>
      <c r="J305" s="4">
        <f t="shared" si="61"/>
        <v>0</v>
      </c>
      <c r="K305" s="3"/>
      <c r="L305" s="21">
        <f t="shared" si="62"/>
        <v>293</v>
      </c>
      <c r="M305" s="22">
        <f>'Quadplex, Mortgage &amp; Rent'!$D$7</f>
        <v>4930.9559943990735</v>
      </c>
      <c r="N305" s="22">
        <f t="shared" si="69"/>
        <v>-14.604954567476431</v>
      </c>
      <c r="O305" s="22">
        <f t="shared" si="63"/>
        <v>-2655.0440056009265</v>
      </c>
      <c r="P305" s="33">
        <f>SUM('Quadplex, Mortgage &amp; Rent'!$P$12:$P$15)-M305</f>
        <v>2655.0440056009265</v>
      </c>
      <c r="Q305" s="22">
        <f t="shared" si="64"/>
        <v>-2655.0440056009265</v>
      </c>
      <c r="R305" s="24">
        <f t="shared" si="65"/>
        <v>360584.04720757483</v>
      </c>
      <c r="S305" s="4">
        <f t="shared" si="66"/>
        <v>0</v>
      </c>
      <c r="T305" s="4">
        <f t="shared" si="67"/>
        <v>0</v>
      </c>
    </row>
    <row r="306" spans="2:20" ht="15.6" x14ac:dyDescent="0.3">
      <c r="B306" s="21">
        <f t="shared" si="56"/>
        <v>294</v>
      </c>
      <c r="C306" s="22">
        <f>'Quadplex, Mortgage &amp; Rent'!$D$7</f>
        <v>4930.9559943990735</v>
      </c>
      <c r="D306" s="22">
        <f t="shared" si="68"/>
        <v>-30.727654999999999</v>
      </c>
      <c r="E306" s="22">
        <f t="shared" si="57"/>
        <v>-5586</v>
      </c>
      <c r="F306" s="33">
        <f>SUM('Quadplex, Mortgage &amp; Rent'!$D$12:$D$15)-C306</f>
        <v>5586</v>
      </c>
      <c r="G306" s="22">
        <f t="shared" si="58"/>
        <v>-5586</v>
      </c>
      <c r="H306" s="24">
        <f t="shared" si="59"/>
        <v>213362.8903253146</v>
      </c>
      <c r="I306" s="4">
        <f t="shared" si="60"/>
        <v>0</v>
      </c>
      <c r="J306" s="4">
        <f t="shared" si="61"/>
        <v>0</v>
      </c>
      <c r="K306" s="3"/>
      <c r="L306" s="21">
        <f t="shared" si="62"/>
        <v>294</v>
      </c>
      <c r="M306" s="22">
        <f>'Quadplex, Mortgage &amp; Rent'!$D$7</f>
        <v>4930.9559943990735</v>
      </c>
      <c r="N306" s="22">
        <f t="shared" si="69"/>
        <v>-14.604954567476431</v>
      </c>
      <c r="O306" s="22">
        <f t="shared" si="63"/>
        <v>-2655.0440056009265</v>
      </c>
      <c r="P306" s="33">
        <f>SUM('Quadplex, Mortgage &amp; Rent'!$P$12:$P$15)-M306</f>
        <v>2655.0440056009265</v>
      </c>
      <c r="Q306" s="22">
        <f t="shared" si="64"/>
        <v>-2655.0440056009265</v>
      </c>
      <c r="R306" s="24">
        <f t="shared" si="65"/>
        <v>360569.44225300732</v>
      </c>
      <c r="S306" s="4">
        <f t="shared" si="66"/>
        <v>0</v>
      </c>
      <c r="T306" s="4">
        <f t="shared" si="67"/>
        <v>0</v>
      </c>
    </row>
    <row r="307" spans="2:20" ht="15.6" x14ac:dyDescent="0.3">
      <c r="B307" s="21">
        <f t="shared" si="56"/>
        <v>295</v>
      </c>
      <c r="C307" s="22">
        <f>'Quadplex, Mortgage &amp; Rent'!$D$7</f>
        <v>4930.9559943990735</v>
      </c>
      <c r="D307" s="22">
        <f t="shared" si="68"/>
        <v>-30.727654999999999</v>
      </c>
      <c r="E307" s="22">
        <f t="shared" si="57"/>
        <v>-5586</v>
      </c>
      <c r="F307" s="33">
        <f>SUM('Quadplex, Mortgage &amp; Rent'!$D$12:$D$15)-C307</f>
        <v>5586</v>
      </c>
      <c r="G307" s="22">
        <f t="shared" si="58"/>
        <v>-5586</v>
      </c>
      <c r="H307" s="24">
        <f t="shared" si="59"/>
        <v>213332.1626703146</v>
      </c>
      <c r="I307" s="4">
        <f t="shared" si="60"/>
        <v>0</v>
      </c>
      <c r="J307" s="4">
        <f t="shared" si="61"/>
        <v>0</v>
      </c>
      <c r="K307" s="3"/>
      <c r="L307" s="21">
        <f t="shared" si="62"/>
        <v>295</v>
      </c>
      <c r="M307" s="22">
        <f>'Quadplex, Mortgage &amp; Rent'!$D$7</f>
        <v>4930.9559943990735</v>
      </c>
      <c r="N307" s="22">
        <f t="shared" si="69"/>
        <v>-14.604954567476431</v>
      </c>
      <c r="O307" s="22">
        <f t="shared" si="63"/>
        <v>-2655.0440056009265</v>
      </c>
      <c r="P307" s="33">
        <f>SUM('Quadplex, Mortgage &amp; Rent'!$P$12:$P$15)-M307</f>
        <v>2655.0440056009265</v>
      </c>
      <c r="Q307" s="22">
        <f t="shared" si="64"/>
        <v>-2655.0440056009265</v>
      </c>
      <c r="R307" s="24">
        <f t="shared" si="65"/>
        <v>360554.83729843982</v>
      </c>
      <c r="S307" s="4">
        <f t="shared" si="66"/>
        <v>0</v>
      </c>
      <c r="T307" s="4">
        <f t="shared" si="67"/>
        <v>0</v>
      </c>
    </row>
    <row r="308" spans="2:20" ht="15.6" x14ac:dyDescent="0.3">
      <c r="B308" s="21">
        <f t="shared" si="56"/>
        <v>296</v>
      </c>
      <c r="C308" s="22">
        <f>'Quadplex, Mortgage &amp; Rent'!$D$7</f>
        <v>4930.9559943990735</v>
      </c>
      <c r="D308" s="22">
        <f t="shared" si="68"/>
        <v>-30.727654999999999</v>
      </c>
      <c r="E308" s="22">
        <f t="shared" si="57"/>
        <v>-5586</v>
      </c>
      <c r="F308" s="33">
        <f>SUM('Quadplex, Mortgage &amp; Rent'!$D$12:$D$15)-C308</f>
        <v>5586</v>
      </c>
      <c r="G308" s="22">
        <f t="shared" si="58"/>
        <v>-5586</v>
      </c>
      <c r="H308" s="24">
        <f t="shared" si="59"/>
        <v>213301.43501531461</v>
      </c>
      <c r="I308" s="4">
        <f t="shared" si="60"/>
        <v>0</v>
      </c>
      <c r="J308" s="4">
        <f t="shared" si="61"/>
        <v>0</v>
      </c>
      <c r="K308" s="3"/>
      <c r="L308" s="21">
        <f t="shared" si="62"/>
        <v>296</v>
      </c>
      <c r="M308" s="22">
        <f>'Quadplex, Mortgage &amp; Rent'!$D$7</f>
        <v>4930.9559943990735</v>
      </c>
      <c r="N308" s="22">
        <f t="shared" si="69"/>
        <v>-14.604954567476431</v>
      </c>
      <c r="O308" s="22">
        <f t="shared" si="63"/>
        <v>-2655.0440056009265</v>
      </c>
      <c r="P308" s="33">
        <f>SUM('Quadplex, Mortgage &amp; Rent'!$P$12:$P$15)-M308</f>
        <v>2655.0440056009265</v>
      </c>
      <c r="Q308" s="22">
        <f t="shared" si="64"/>
        <v>-2655.0440056009265</v>
      </c>
      <c r="R308" s="24">
        <f t="shared" si="65"/>
        <v>360540.23234387231</v>
      </c>
      <c r="S308" s="4">
        <f t="shared" si="66"/>
        <v>0</v>
      </c>
      <c r="T308" s="4">
        <f t="shared" si="67"/>
        <v>0</v>
      </c>
    </row>
    <row r="309" spans="2:20" ht="15.6" x14ac:dyDescent="0.3">
      <c r="B309" s="21">
        <f t="shared" si="56"/>
        <v>297</v>
      </c>
      <c r="C309" s="22">
        <f>'Quadplex, Mortgage &amp; Rent'!$D$7</f>
        <v>4930.9559943990735</v>
      </c>
      <c r="D309" s="22">
        <f t="shared" si="68"/>
        <v>-30.727654999999999</v>
      </c>
      <c r="E309" s="22">
        <f t="shared" si="57"/>
        <v>-5586</v>
      </c>
      <c r="F309" s="33">
        <f>SUM('Quadplex, Mortgage &amp; Rent'!$D$12:$D$15)-C309</f>
        <v>5586</v>
      </c>
      <c r="G309" s="22">
        <f t="shared" si="58"/>
        <v>-5586</v>
      </c>
      <c r="H309" s="24">
        <f t="shared" si="59"/>
        <v>213270.70736031461</v>
      </c>
      <c r="I309" s="4">
        <f t="shared" si="60"/>
        <v>0</v>
      </c>
      <c r="J309" s="4">
        <f t="shared" si="61"/>
        <v>0</v>
      </c>
      <c r="K309" s="3"/>
      <c r="L309" s="21">
        <f t="shared" si="62"/>
        <v>297</v>
      </c>
      <c r="M309" s="22">
        <f>'Quadplex, Mortgage &amp; Rent'!$D$7</f>
        <v>4930.9559943990735</v>
      </c>
      <c r="N309" s="22">
        <f t="shared" si="69"/>
        <v>-14.604954567476431</v>
      </c>
      <c r="O309" s="22">
        <f t="shared" si="63"/>
        <v>-2655.0440056009265</v>
      </c>
      <c r="P309" s="33">
        <f>SUM('Quadplex, Mortgage &amp; Rent'!$P$12:$P$15)-M309</f>
        <v>2655.0440056009265</v>
      </c>
      <c r="Q309" s="22">
        <f t="shared" si="64"/>
        <v>-2655.0440056009265</v>
      </c>
      <c r="R309" s="24">
        <f t="shared" si="65"/>
        <v>360525.62738930481</v>
      </c>
      <c r="S309" s="4">
        <f t="shared" si="66"/>
        <v>0</v>
      </c>
      <c r="T309" s="4">
        <f t="shared" si="67"/>
        <v>0</v>
      </c>
    </row>
    <row r="310" spans="2:20" ht="15.6" x14ac:dyDescent="0.3">
      <c r="B310" s="21">
        <f t="shared" si="56"/>
        <v>298</v>
      </c>
      <c r="C310" s="22">
        <f>'Quadplex, Mortgage &amp; Rent'!$D$7</f>
        <v>4930.9559943990735</v>
      </c>
      <c r="D310" s="22">
        <f t="shared" si="68"/>
        <v>-30.727654999999999</v>
      </c>
      <c r="E310" s="22">
        <f t="shared" si="57"/>
        <v>-5586</v>
      </c>
      <c r="F310" s="33">
        <f>SUM('Quadplex, Mortgage &amp; Rent'!$D$12:$D$15)-C310</f>
        <v>5586</v>
      </c>
      <c r="G310" s="22">
        <f t="shared" si="58"/>
        <v>-5586</v>
      </c>
      <c r="H310" s="24">
        <f t="shared" si="59"/>
        <v>213239.97970531462</v>
      </c>
      <c r="I310" s="4">
        <f t="shared" si="60"/>
        <v>0</v>
      </c>
      <c r="J310" s="4">
        <f t="shared" si="61"/>
        <v>0</v>
      </c>
      <c r="K310" s="3"/>
      <c r="L310" s="21">
        <f t="shared" si="62"/>
        <v>298</v>
      </c>
      <c r="M310" s="22">
        <f>'Quadplex, Mortgage &amp; Rent'!$D$7</f>
        <v>4930.9559943990735</v>
      </c>
      <c r="N310" s="22">
        <f t="shared" si="69"/>
        <v>-14.604954567476431</v>
      </c>
      <c r="O310" s="22">
        <f t="shared" si="63"/>
        <v>-2655.0440056009265</v>
      </c>
      <c r="P310" s="33">
        <f>SUM('Quadplex, Mortgage &amp; Rent'!$P$12:$P$15)-M310</f>
        <v>2655.0440056009265</v>
      </c>
      <c r="Q310" s="22">
        <f t="shared" si="64"/>
        <v>-2655.0440056009265</v>
      </c>
      <c r="R310" s="24">
        <f t="shared" si="65"/>
        <v>360511.0224347373</v>
      </c>
      <c r="S310" s="4">
        <f t="shared" si="66"/>
        <v>0</v>
      </c>
      <c r="T310" s="4">
        <f t="shared" si="67"/>
        <v>0</v>
      </c>
    </row>
    <row r="311" spans="2:20" ht="15.6" x14ac:dyDescent="0.3">
      <c r="B311" s="21">
        <f t="shared" si="56"/>
        <v>299</v>
      </c>
      <c r="C311" s="22">
        <f>'Quadplex, Mortgage &amp; Rent'!$D$7</f>
        <v>4930.9559943990735</v>
      </c>
      <c r="D311" s="22">
        <f t="shared" si="68"/>
        <v>-30.727654999999999</v>
      </c>
      <c r="E311" s="22">
        <f t="shared" si="57"/>
        <v>-5586</v>
      </c>
      <c r="F311" s="33">
        <f>SUM('Quadplex, Mortgage &amp; Rent'!$D$12:$D$15)-C311</f>
        <v>5586</v>
      </c>
      <c r="G311" s="22">
        <f t="shared" si="58"/>
        <v>-5586</v>
      </c>
      <c r="H311" s="24">
        <f t="shared" si="59"/>
        <v>213209.25205031462</v>
      </c>
      <c r="I311" s="4">
        <f t="shared" si="60"/>
        <v>0</v>
      </c>
      <c r="J311" s="4">
        <f t="shared" si="61"/>
        <v>0</v>
      </c>
      <c r="K311" s="3"/>
      <c r="L311" s="21">
        <f t="shared" si="62"/>
        <v>299</v>
      </c>
      <c r="M311" s="22">
        <f>'Quadplex, Mortgage &amp; Rent'!$D$7</f>
        <v>4930.9559943990735</v>
      </c>
      <c r="N311" s="22">
        <f t="shared" si="69"/>
        <v>-14.604954567476431</v>
      </c>
      <c r="O311" s="22">
        <f t="shared" si="63"/>
        <v>-2655.0440056009265</v>
      </c>
      <c r="P311" s="33">
        <f>SUM('Quadplex, Mortgage &amp; Rent'!$P$12:$P$15)-M311</f>
        <v>2655.0440056009265</v>
      </c>
      <c r="Q311" s="22">
        <f t="shared" si="64"/>
        <v>-2655.0440056009265</v>
      </c>
      <c r="R311" s="24">
        <f t="shared" si="65"/>
        <v>360496.4174801698</v>
      </c>
      <c r="S311" s="4">
        <f t="shared" si="66"/>
        <v>0</v>
      </c>
      <c r="T311" s="4">
        <f t="shared" si="67"/>
        <v>0</v>
      </c>
    </row>
    <row r="312" spans="2:20" ht="15.6" x14ac:dyDescent="0.3">
      <c r="B312" s="21">
        <f t="shared" si="56"/>
        <v>300</v>
      </c>
      <c r="C312" s="22">
        <f>'Quadplex, Mortgage &amp; Rent'!$D$7</f>
        <v>4930.9559943990735</v>
      </c>
      <c r="D312" s="22">
        <f t="shared" si="68"/>
        <v>-30.727654999999999</v>
      </c>
      <c r="E312" s="22">
        <f t="shared" si="57"/>
        <v>-5586</v>
      </c>
      <c r="F312" s="33">
        <f>SUM('Quadplex, Mortgage &amp; Rent'!$D$12:$D$15)-C312</f>
        <v>5586</v>
      </c>
      <c r="G312" s="22">
        <f t="shared" si="58"/>
        <v>-5586</v>
      </c>
      <c r="H312" s="24">
        <f t="shared" si="59"/>
        <v>213178.52439531463</v>
      </c>
      <c r="I312" s="4">
        <f t="shared" si="60"/>
        <v>0</v>
      </c>
      <c r="J312" s="4">
        <f t="shared" si="61"/>
        <v>0</v>
      </c>
      <c r="K312" s="3"/>
      <c r="L312" s="21">
        <f t="shared" si="62"/>
        <v>300</v>
      </c>
      <c r="M312" s="22">
        <f>'Quadplex, Mortgage &amp; Rent'!$D$7</f>
        <v>4930.9559943990735</v>
      </c>
      <c r="N312" s="22">
        <f t="shared" si="69"/>
        <v>-14.604954567476431</v>
      </c>
      <c r="O312" s="22">
        <f t="shared" si="63"/>
        <v>-2655.0440056009265</v>
      </c>
      <c r="P312" s="33">
        <f>SUM('Quadplex, Mortgage &amp; Rent'!$P$12:$P$15)-M312</f>
        <v>2655.0440056009265</v>
      </c>
      <c r="Q312" s="22">
        <f t="shared" si="64"/>
        <v>-2655.0440056009265</v>
      </c>
      <c r="R312" s="24">
        <f t="shared" si="65"/>
        <v>360481.81252560229</v>
      </c>
      <c r="S312" s="4">
        <f t="shared" si="66"/>
        <v>0</v>
      </c>
      <c r="T312" s="4">
        <f t="shared" si="67"/>
        <v>0</v>
      </c>
    </row>
    <row r="313" spans="2:20" ht="15.6" x14ac:dyDescent="0.3">
      <c r="B313" s="21">
        <f t="shared" si="56"/>
        <v>301</v>
      </c>
      <c r="C313" s="22">
        <f>'Quadplex, Mortgage &amp; Rent'!$D$7</f>
        <v>4930.9559943990735</v>
      </c>
      <c r="D313" s="22">
        <f t="shared" si="68"/>
        <v>-30.727654999999999</v>
      </c>
      <c r="E313" s="22">
        <f t="shared" si="57"/>
        <v>-5586</v>
      </c>
      <c r="F313" s="33">
        <f>SUM('Quadplex, Mortgage &amp; Rent'!$D$12:$D$15)-C313</f>
        <v>5586</v>
      </c>
      <c r="G313" s="22">
        <f t="shared" si="58"/>
        <v>-5586</v>
      </c>
      <c r="H313" s="24">
        <f t="shared" si="59"/>
        <v>213147.79674031463</v>
      </c>
      <c r="I313" s="4">
        <f t="shared" si="60"/>
        <v>0</v>
      </c>
      <c r="J313" s="4">
        <f t="shared" si="61"/>
        <v>0</v>
      </c>
      <c r="K313" s="3"/>
      <c r="L313" s="21">
        <f t="shared" si="62"/>
        <v>301</v>
      </c>
      <c r="M313" s="22">
        <f>'Quadplex, Mortgage &amp; Rent'!$D$7</f>
        <v>4930.9559943990735</v>
      </c>
      <c r="N313" s="22">
        <f t="shared" si="69"/>
        <v>-14.604954567476431</v>
      </c>
      <c r="O313" s="22">
        <f t="shared" si="63"/>
        <v>-2655.0440056009265</v>
      </c>
      <c r="P313" s="33">
        <f>SUM('Quadplex, Mortgage &amp; Rent'!$P$12:$P$15)-M313</f>
        <v>2655.0440056009265</v>
      </c>
      <c r="Q313" s="22">
        <f t="shared" si="64"/>
        <v>-2655.0440056009265</v>
      </c>
      <c r="R313" s="24">
        <f t="shared" si="65"/>
        <v>360467.20757103479</v>
      </c>
      <c r="S313" s="4">
        <f t="shared" si="66"/>
        <v>0</v>
      </c>
      <c r="T313" s="4">
        <f t="shared" si="67"/>
        <v>0</v>
      </c>
    </row>
    <row r="314" spans="2:20" ht="15.6" x14ac:dyDescent="0.3">
      <c r="B314" s="21">
        <f t="shared" si="56"/>
        <v>302</v>
      </c>
      <c r="C314" s="22">
        <f>'Quadplex, Mortgage &amp; Rent'!$D$7</f>
        <v>4930.9559943990735</v>
      </c>
      <c r="D314" s="22">
        <f t="shared" si="68"/>
        <v>-30.727654999999999</v>
      </c>
      <c r="E314" s="22">
        <f t="shared" si="57"/>
        <v>-5586</v>
      </c>
      <c r="F314" s="33">
        <f>SUM('Quadplex, Mortgage &amp; Rent'!$D$12:$D$15)-C314</f>
        <v>5586</v>
      </c>
      <c r="G314" s="22">
        <f t="shared" si="58"/>
        <v>-5586</v>
      </c>
      <c r="H314" s="24">
        <f t="shared" si="59"/>
        <v>213117.06908531464</v>
      </c>
      <c r="I314" s="4">
        <f t="shared" si="60"/>
        <v>0</v>
      </c>
      <c r="J314" s="4">
        <f t="shared" si="61"/>
        <v>0</v>
      </c>
      <c r="K314" s="3"/>
      <c r="L314" s="21">
        <f t="shared" si="62"/>
        <v>302</v>
      </c>
      <c r="M314" s="22">
        <f>'Quadplex, Mortgage &amp; Rent'!$D$7</f>
        <v>4930.9559943990735</v>
      </c>
      <c r="N314" s="22">
        <f t="shared" si="69"/>
        <v>-14.604954567476431</v>
      </c>
      <c r="O314" s="22">
        <f t="shared" si="63"/>
        <v>-2655.0440056009265</v>
      </c>
      <c r="P314" s="33">
        <f>SUM('Quadplex, Mortgage &amp; Rent'!$P$12:$P$15)-M314</f>
        <v>2655.0440056009265</v>
      </c>
      <c r="Q314" s="22">
        <f t="shared" si="64"/>
        <v>-2655.0440056009265</v>
      </c>
      <c r="R314" s="24">
        <f t="shared" si="65"/>
        <v>360452.60261646728</v>
      </c>
      <c r="S314" s="4">
        <f t="shared" si="66"/>
        <v>0</v>
      </c>
      <c r="T314" s="4">
        <f t="shared" si="67"/>
        <v>0</v>
      </c>
    </row>
    <row r="315" spans="2:20" ht="15.6" x14ac:dyDescent="0.3">
      <c r="B315" s="21">
        <f t="shared" si="56"/>
        <v>303</v>
      </c>
      <c r="C315" s="22">
        <f>'Quadplex, Mortgage &amp; Rent'!$D$7</f>
        <v>4930.9559943990735</v>
      </c>
      <c r="D315" s="22">
        <f t="shared" si="68"/>
        <v>-30.727654999999999</v>
      </c>
      <c r="E315" s="22">
        <f t="shared" si="57"/>
        <v>-5586</v>
      </c>
      <c r="F315" s="33">
        <f>SUM('Quadplex, Mortgage &amp; Rent'!$D$12:$D$15)-C315</f>
        <v>5586</v>
      </c>
      <c r="G315" s="22">
        <f t="shared" si="58"/>
        <v>-5586</v>
      </c>
      <c r="H315" s="24">
        <f t="shared" si="59"/>
        <v>213086.34143031464</v>
      </c>
      <c r="I315" s="4">
        <f t="shared" si="60"/>
        <v>0</v>
      </c>
      <c r="J315" s="4">
        <f t="shared" si="61"/>
        <v>0</v>
      </c>
      <c r="K315" s="3"/>
      <c r="L315" s="21">
        <f t="shared" si="62"/>
        <v>303</v>
      </c>
      <c r="M315" s="22">
        <f>'Quadplex, Mortgage &amp; Rent'!$D$7</f>
        <v>4930.9559943990735</v>
      </c>
      <c r="N315" s="22">
        <f t="shared" si="69"/>
        <v>-14.604954567476431</v>
      </c>
      <c r="O315" s="22">
        <f t="shared" si="63"/>
        <v>-2655.0440056009265</v>
      </c>
      <c r="P315" s="33">
        <f>SUM('Quadplex, Mortgage &amp; Rent'!$P$12:$P$15)-M315</f>
        <v>2655.0440056009265</v>
      </c>
      <c r="Q315" s="22">
        <f t="shared" si="64"/>
        <v>-2655.0440056009265</v>
      </c>
      <c r="R315" s="24">
        <f t="shared" si="65"/>
        <v>360437.99766189978</v>
      </c>
      <c r="S315" s="4">
        <f t="shared" si="66"/>
        <v>0</v>
      </c>
      <c r="T315" s="4">
        <f t="shared" si="67"/>
        <v>0</v>
      </c>
    </row>
    <row r="316" spans="2:20" ht="15.6" x14ac:dyDescent="0.3">
      <c r="B316" s="21">
        <f t="shared" si="56"/>
        <v>304</v>
      </c>
      <c r="C316" s="22">
        <f>'Quadplex, Mortgage &amp; Rent'!$D$7</f>
        <v>4930.9559943990735</v>
      </c>
      <c r="D316" s="22">
        <f t="shared" si="68"/>
        <v>-30.727654999999999</v>
      </c>
      <c r="E316" s="22">
        <f t="shared" si="57"/>
        <v>-5586</v>
      </c>
      <c r="F316" s="33">
        <f>SUM('Quadplex, Mortgage &amp; Rent'!$D$12:$D$15)-C316</f>
        <v>5586</v>
      </c>
      <c r="G316" s="22">
        <f t="shared" si="58"/>
        <v>-5586</v>
      </c>
      <c r="H316" s="24">
        <f t="shared" si="59"/>
        <v>213055.61377531465</v>
      </c>
      <c r="I316" s="4">
        <f t="shared" si="60"/>
        <v>0</v>
      </c>
      <c r="J316" s="4">
        <f t="shared" si="61"/>
        <v>0</v>
      </c>
      <c r="K316" s="3"/>
      <c r="L316" s="21">
        <f t="shared" si="62"/>
        <v>304</v>
      </c>
      <c r="M316" s="22">
        <f>'Quadplex, Mortgage &amp; Rent'!$D$7</f>
        <v>4930.9559943990735</v>
      </c>
      <c r="N316" s="22">
        <f t="shared" si="69"/>
        <v>-14.604954567476431</v>
      </c>
      <c r="O316" s="22">
        <f t="shared" si="63"/>
        <v>-2655.0440056009265</v>
      </c>
      <c r="P316" s="33">
        <f>SUM('Quadplex, Mortgage &amp; Rent'!$P$12:$P$15)-M316</f>
        <v>2655.0440056009265</v>
      </c>
      <c r="Q316" s="22">
        <f t="shared" si="64"/>
        <v>-2655.0440056009265</v>
      </c>
      <c r="R316" s="24">
        <f t="shared" si="65"/>
        <v>360423.39270733227</v>
      </c>
      <c r="S316" s="4">
        <f t="shared" si="66"/>
        <v>0</v>
      </c>
      <c r="T316" s="4">
        <f t="shared" si="67"/>
        <v>0</v>
      </c>
    </row>
    <row r="317" spans="2:20" ht="15.6" x14ac:dyDescent="0.3">
      <c r="B317" s="21">
        <f t="shared" si="56"/>
        <v>305</v>
      </c>
      <c r="C317" s="22">
        <f>'Quadplex, Mortgage &amp; Rent'!$D$7</f>
        <v>4930.9559943990735</v>
      </c>
      <c r="D317" s="22">
        <f t="shared" si="68"/>
        <v>-30.727654999999999</v>
      </c>
      <c r="E317" s="22">
        <f t="shared" si="57"/>
        <v>-5586</v>
      </c>
      <c r="F317" s="33">
        <f>SUM('Quadplex, Mortgage &amp; Rent'!$D$12:$D$15)-C317</f>
        <v>5586</v>
      </c>
      <c r="G317" s="22">
        <f t="shared" si="58"/>
        <v>-5586</v>
      </c>
      <c r="H317" s="24">
        <f t="shared" si="59"/>
        <v>213024.88612031465</v>
      </c>
      <c r="I317" s="4">
        <f t="shared" si="60"/>
        <v>0</v>
      </c>
      <c r="J317" s="4">
        <f t="shared" si="61"/>
        <v>0</v>
      </c>
      <c r="K317" s="3"/>
      <c r="L317" s="21">
        <f t="shared" si="62"/>
        <v>305</v>
      </c>
      <c r="M317" s="22">
        <f>'Quadplex, Mortgage &amp; Rent'!$D$7</f>
        <v>4930.9559943990735</v>
      </c>
      <c r="N317" s="22">
        <f t="shared" si="69"/>
        <v>-14.604954567476431</v>
      </c>
      <c r="O317" s="22">
        <f t="shared" si="63"/>
        <v>-2655.0440056009265</v>
      </c>
      <c r="P317" s="33">
        <f>SUM('Quadplex, Mortgage &amp; Rent'!$P$12:$P$15)-M317</f>
        <v>2655.0440056009265</v>
      </c>
      <c r="Q317" s="22">
        <f t="shared" si="64"/>
        <v>-2655.0440056009265</v>
      </c>
      <c r="R317" s="24">
        <f t="shared" si="65"/>
        <v>360408.78775276477</v>
      </c>
      <c r="S317" s="4">
        <f t="shared" si="66"/>
        <v>0</v>
      </c>
      <c r="T317" s="4">
        <f t="shared" si="67"/>
        <v>0</v>
      </c>
    </row>
    <row r="318" spans="2:20" ht="15.6" x14ac:dyDescent="0.3">
      <c r="B318" s="21">
        <f t="shared" si="56"/>
        <v>306</v>
      </c>
      <c r="C318" s="22">
        <f>'Quadplex, Mortgage &amp; Rent'!$D$7</f>
        <v>4930.9559943990735</v>
      </c>
      <c r="D318" s="22">
        <f t="shared" si="68"/>
        <v>-30.727654999999999</v>
      </c>
      <c r="E318" s="22">
        <f t="shared" si="57"/>
        <v>-5586</v>
      </c>
      <c r="F318" s="33">
        <f>SUM('Quadplex, Mortgage &amp; Rent'!$D$12:$D$15)-C318</f>
        <v>5586</v>
      </c>
      <c r="G318" s="22">
        <f t="shared" si="58"/>
        <v>-5586</v>
      </c>
      <c r="H318" s="24">
        <f t="shared" si="59"/>
        <v>212994.15846531466</v>
      </c>
      <c r="I318" s="4">
        <f t="shared" si="60"/>
        <v>0</v>
      </c>
      <c r="J318" s="4">
        <f t="shared" si="61"/>
        <v>0</v>
      </c>
      <c r="K318" s="3"/>
      <c r="L318" s="21">
        <f t="shared" si="62"/>
        <v>306</v>
      </c>
      <c r="M318" s="22">
        <f>'Quadplex, Mortgage &amp; Rent'!$D$7</f>
        <v>4930.9559943990735</v>
      </c>
      <c r="N318" s="22">
        <f t="shared" si="69"/>
        <v>-14.604954567476431</v>
      </c>
      <c r="O318" s="22">
        <f t="shared" si="63"/>
        <v>-2655.0440056009265</v>
      </c>
      <c r="P318" s="33">
        <f>SUM('Quadplex, Mortgage &amp; Rent'!$P$12:$P$15)-M318</f>
        <v>2655.0440056009265</v>
      </c>
      <c r="Q318" s="22">
        <f t="shared" si="64"/>
        <v>-2655.0440056009265</v>
      </c>
      <c r="R318" s="24">
        <f t="shared" si="65"/>
        <v>360394.18279819726</v>
      </c>
      <c r="S318" s="4">
        <f t="shared" si="66"/>
        <v>0</v>
      </c>
      <c r="T318" s="4">
        <f t="shared" si="67"/>
        <v>0</v>
      </c>
    </row>
    <row r="319" spans="2:20" ht="15.6" x14ac:dyDescent="0.3">
      <c r="B319" s="21">
        <f t="shared" si="56"/>
        <v>307</v>
      </c>
      <c r="C319" s="22">
        <f>'Quadplex, Mortgage &amp; Rent'!$D$7</f>
        <v>4930.9559943990735</v>
      </c>
      <c r="D319" s="22">
        <f t="shared" si="68"/>
        <v>-30.727654999999999</v>
      </c>
      <c r="E319" s="22">
        <f t="shared" si="57"/>
        <v>-5586</v>
      </c>
      <c r="F319" s="33">
        <f>SUM('Quadplex, Mortgage &amp; Rent'!$D$12:$D$15)-C319</f>
        <v>5586</v>
      </c>
      <c r="G319" s="22">
        <f t="shared" si="58"/>
        <v>-5586</v>
      </c>
      <c r="H319" s="24">
        <f t="shared" si="59"/>
        <v>212963.43081031466</v>
      </c>
      <c r="I319" s="4">
        <f t="shared" si="60"/>
        <v>0</v>
      </c>
      <c r="J319" s="4">
        <f t="shared" si="61"/>
        <v>0</v>
      </c>
      <c r="K319" s="3"/>
      <c r="L319" s="21">
        <f t="shared" si="62"/>
        <v>307</v>
      </c>
      <c r="M319" s="22">
        <f>'Quadplex, Mortgage &amp; Rent'!$D$7</f>
        <v>4930.9559943990735</v>
      </c>
      <c r="N319" s="22">
        <f t="shared" si="69"/>
        <v>-14.604954567476431</v>
      </c>
      <c r="O319" s="22">
        <f t="shared" si="63"/>
        <v>-2655.0440056009265</v>
      </c>
      <c r="P319" s="33">
        <f>SUM('Quadplex, Mortgage &amp; Rent'!$P$12:$P$15)-M319</f>
        <v>2655.0440056009265</v>
      </c>
      <c r="Q319" s="22">
        <f t="shared" si="64"/>
        <v>-2655.0440056009265</v>
      </c>
      <c r="R319" s="24">
        <f t="shared" si="65"/>
        <v>360379.57784362976</v>
      </c>
      <c r="S319" s="4">
        <f t="shared" si="66"/>
        <v>0</v>
      </c>
      <c r="T319" s="4">
        <f t="shared" si="67"/>
        <v>0</v>
      </c>
    </row>
    <row r="320" spans="2:20" ht="15.6" x14ac:dyDescent="0.3">
      <c r="B320" s="21">
        <f t="shared" si="56"/>
        <v>308</v>
      </c>
      <c r="C320" s="22">
        <f>'Quadplex, Mortgage &amp; Rent'!$D$7</f>
        <v>4930.9559943990735</v>
      </c>
      <c r="D320" s="22">
        <f t="shared" si="68"/>
        <v>-30.727654999999999</v>
      </c>
      <c r="E320" s="22">
        <f t="shared" si="57"/>
        <v>-5586</v>
      </c>
      <c r="F320" s="33">
        <f>SUM('Quadplex, Mortgage &amp; Rent'!$D$12:$D$15)-C320</f>
        <v>5586</v>
      </c>
      <c r="G320" s="22">
        <f t="shared" si="58"/>
        <v>-5586</v>
      </c>
      <c r="H320" s="24">
        <f t="shared" si="59"/>
        <v>212932.70315531467</v>
      </c>
      <c r="I320" s="4">
        <f t="shared" si="60"/>
        <v>0</v>
      </c>
      <c r="J320" s="4">
        <f t="shared" si="61"/>
        <v>0</v>
      </c>
      <c r="K320" s="3"/>
      <c r="L320" s="21">
        <f t="shared" si="62"/>
        <v>308</v>
      </c>
      <c r="M320" s="22">
        <f>'Quadplex, Mortgage &amp; Rent'!$D$7</f>
        <v>4930.9559943990735</v>
      </c>
      <c r="N320" s="22">
        <f t="shared" si="69"/>
        <v>-14.604954567476431</v>
      </c>
      <c r="O320" s="22">
        <f t="shared" si="63"/>
        <v>-2655.0440056009265</v>
      </c>
      <c r="P320" s="33">
        <f>SUM('Quadplex, Mortgage &amp; Rent'!$P$12:$P$15)-M320</f>
        <v>2655.0440056009265</v>
      </c>
      <c r="Q320" s="22">
        <f t="shared" si="64"/>
        <v>-2655.0440056009265</v>
      </c>
      <c r="R320" s="24">
        <f t="shared" si="65"/>
        <v>360364.97288906225</v>
      </c>
      <c r="S320" s="4">
        <f t="shared" si="66"/>
        <v>0</v>
      </c>
      <c r="T320" s="4">
        <f t="shared" si="67"/>
        <v>0</v>
      </c>
    </row>
    <row r="321" spans="2:20" ht="15.6" x14ac:dyDescent="0.3">
      <c r="B321" s="21">
        <f t="shared" si="56"/>
        <v>309</v>
      </c>
      <c r="C321" s="22">
        <f>'Quadplex, Mortgage &amp; Rent'!$D$7</f>
        <v>4930.9559943990735</v>
      </c>
      <c r="D321" s="22">
        <f t="shared" si="68"/>
        <v>-30.727654999999999</v>
      </c>
      <c r="E321" s="22">
        <f t="shared" si="57"/>
        <v>-5586</v>
      </c>
      <c r="F321" s="33">
        <f>SUM('Quadplex, Mortgage &amp; Rent'!$D$12:$D$15)-C321</f>
        <v>5586</v>
      </c>
      <c r="G321" s="22">
        <f t="shared" si="58"/>
        <v>-5586</v>
      </c>
      <c r="H321" s="24">
        <f t="shared" si="59"/>
        <v>212901.97550031467</v>
      </c>
      <c r="I321" s="4">
        <f t="shared" si="60"/>
        <v>0</v>
      </c>
      <c r="J321" s="4">
        <f t="shared" si="61"/>
        <v>0</v>
      </c>
      <c r="K321" s="3"/>
      <c r="L321" s="21">
        <f t="shared" si="62"/>
        <v>309</v>
      </c>
      <c r="M321" s="22">
        <f>'Quadplex, Mortgage &amp; Rent'!$D$7</f>
        <v>4930.9559943990735</v>
      </c>
      <c r="N321" s="22">
        <f t="shared" si="69"/>
        <v>-14.604954567476431</v>
      </c>
      <c r="O321" s="22">
        <f t="shared" si="63"/>
        <v>-2655.0440056009265</v>
      </c>
      <c r="P321" s="33">
        <f>SUM('Quadplex, Mortgage &amp; Rent'!$P$12:$P$15)-M321</f>
        <v>2655.0440056009265</v>
      </c>
      <c r="Q321" s="22">
        <f t="shared" si="64"/>
        <v>-2655.0440056009265</v>
      </c>
      <c r="R321" s="24">
        <f t="shared" si="65"/>
        <v>360350.36793449474</v>
      </c>
      <c r="S321" s="4">
        <f t="shared" si="66"/>
        <v>0</v>
      </c>
      <c r="T321" s="4">
        <f t="shared" si="67"/>
        <v>0</v>
      </c>
    </row>
    <row r="322" spans="2:20" ht="15.6" x14ac:dyDescent="0.3">
      <c r="B322" s="21">
        <f t="shared" si="56"/>
        <v>310</v>
      </c>
      <c r="C322" s="22">
        <f>'Quadplex, Mortgage &amp; Rent'!$D$7</f>
        <v>4930.9559943990735</v>
      </c>
      <c r="D322" s="22">
        <f t="shared" si="68"/>
        <v>-30.727654999999999</v>
      </c>
      <c r="E322" s="22">
        <f t="shared" si="57"/>
        <v>-5586</v>
      </c>
      <c r="F322" s="33">
        <f>SUM('Quadplex, Mortgage &amp; Rent'!$D$12:$D$15)-C322</f>
        <v>5586</v>
      </c>
      <c r="G322" s="22">
        <f t="shared" si="58"/>
        <v>-5586</v>
      </c>
      <c r="H322" s="24">
        <f t="shared" si="59"/>
        <v>212871.24784531468</v>
      </c>
      <c r="I322" s="4">
        <f t="shared" si="60"/>
        <v>0</v>
      </c>
      <c r="J322" s="4">
        <f t="shared" si="61"/>
        <v>0</v>
      </c>
      <c r="K322" s="3"/>
      <c r="L322" s="21">
        <f t="shared" si="62"/>
        <v>310</v>
      </c>
      <c r="M322" s="22">
        <f>'Quadplex, Mortgage &amp; Rent'!$D$7</f>
        <v>4930.9559943990735</v>
      </c>
      <c r="N322" s="22">
        <f t="shared" si="69"/>
        <v>-14.604954567476431</v>
      </c>
      <c r="O322" s="22">
        <f t="shared" si="63"/>
        <v>-2655.0440056009265</v>
      </c>
      <c r="P322" s="33">
        <f>SUM('Quadplex, Mortgage &amp; Rent'!$P$12:$P$15)-M322</f>
        <v>2655.0440056009265</v>
      </c>
      <c r="Q322" s="22">
        <f t="shared" si="64"/>
        <v>-2655.0440056009265</v>
      </c>
      <c r="R322" s="24">
        <f t="shared" si="65"/>
        <v>360335.76297992724</v>
      </c>
      <c r="S322" s="4">
        <f t="shared" si="66"/>
        <v>0</v>
      </c>
      <c r="T322" s="4">
        <f t="shared" si="67"/>
        <v>0</v>
      </c>
    </row>
    <row r="323" spans="2:20" ht="15.6" x14ac:dyDescent="0.3">
      <c r="B323" s="21">
        <f t="shared" si="56"/>
        <v>311</v>
      </c>
      <c r="C323" s="22">
        <f>'Quadplex, Mortgage &amp; Rent'!$D$7</f>
        <v>4930.9559943990735</v>
      </c>
      <c r="D323" s="22">
        <f t="shared" si="68"/>
        <v>-30.727654999999999</v>
      </c>
      <c r="E323" s="22">
        <f t="shared" si="57"/>
        <v>-5586</v>
      </c>
      <c r="F323" s="33">
        <f>SUM('Quadplex, Mortgage &amp; Rent'!$D$12:$D$15)-C323</f>
        <v>5586</v>
      </c>
      <c r="G323" s="22">
        <f t="shared" si="58"/>
        <v>-5586</v>
      </c>
      <c r="H323" s="24">
        <f t="shared" si="59"/>
        <v>212840.52019031468</v>
      </c>
      <c r="I323" s="4">
        <f t="shared" si="60"/>
        <v>0</v>
      </c>
      <c r="J323" s="4">
        <f t="shared" si="61"/>
        <v>0</v>
      </c>
      <c r="K323" s="3"/>
      <c r="L323" s="21">
        <f t="shared" si="62"/>
        <v>311</v>
      </c>
      <c r="M323" s="22">
        <f>'Quadplex, Mortgage &amp; Rent'!$D$7</f>
        <v>4930.9559943990735</v>
      </c>
      <c r="N323" s="22">
        <f t="shared" si="69"/>
        <v>-14.604954567476431</v>
      </c>
      <c r="O323" s="22">
        <f t="shared" si="63"/>
        <v>-2655.0440056009265</v>
      </c>
      <c r="P323" s="33">
        <f>SUM('Quadplex, Mortgage &amp; Rent'!$P$12:$P$15)-M323</f>
        <v>2655.0440056009265</v>
      </c>
      <c r="Q323" s="22">
        <f t="shared" si="64"/>
        <v>-2655.0440056009265</v>
      </c>
      <c r="R323" s="24">
        <f t="shared" si="65"/>
        <v>360321.15802535973</v>
      </c>
      <c r="S323" s="4">
        <f t="shared" si="66"/>
        <v>0</v>
      </c>
      <c r="T323" s="4">
        <f t="shared" si="67"/>
        <v>0</v>
      </c>
    </row>
    <row r="324" spans="2:20" ht="15.6" x14ac:dyDescent="0.3">
      <c r="B324" s="21">
        <f t="shared" si="56"/>
        <v>312</v>
      </c>
      <c r="C324" s="22">
        <f>'Quadplex, Mortgage &amp; Rent'!$D$7</f>
        <v>4930.9559943990735</v>
      </c>
      <c r="D324" s="22">
        <f t="shared" si="68"/>
        <v>-30.727654999999999</v>
      </c>
      <c r="E324" s="22">
        <f t="shared" si="57"/>
        <v>-5586</v>
      </c>
      <c r="F324" s="33">
        <f>SUM('Quadplex, Mortgage &amp; Rent'!$D$12:$D$15)-C324</f>
        <v>5586</v>
      </c>
      <c r="G324" s="22">
        <f t="shared" si="58"/>
        <v>-5586</v>
      </c>
      <c r="H324" s="24">
        <f t="shared" si="59"/>
        <v>212809.79253531469</v>
      </c>
      <c r="I324" s="4">
        <f t="shared" si="60"/>
        <v>0</v>
      </c>
      <c r="J324" s="4">
        <f t="shared" si="61"/>
        <v>0</v>
      </c>
      <c r="K324" s="3"/>
      <c r="L324" s="21">
        <f t="shared" si="62"/>
        <v>312</v>
      </c>
      <c r="M324" s="22">
        <f>'Quadplex, Mortgage &amp; Rent'!$D$7</f>
        <v>4930.9559943990735</v>
      </c>
      <c r="N324" s="22">
        <f t="shared" si="69"/>
        <v>-14.604954567476431</v>
      </c>
      <c r="O324" s="22">
        <f t="shared" si="63"/>
        <v>-2655.0440056009265</v>
      </c>
      <c r="P324" s="33">
        <f>SUM('Quadplex, Mortgage &amp; Rent'!$P$12:$P$15)-M324</f>
        <v>2655.0440056009265</v>
      </c>
      <c r="Q324" s="22">
        <f t="shared" si="64"/>
        <v>-2655.0440056009265</v>
      </c>
      <c r="R324" s="24">
        <f t="shared" si="65"/>
        <v>360306.55307079223</v>
      </c>
      <c r="S324" s="4">
        <f t="shared" si="66"/>
        <v>0</v>
      </c>
      <c r="T324" s="4">
        <f t="shared" si="67"/>
        <v>0</v>
      </c>
    </row>
    <row r="325" spans="2:20" ht="15.6" x14ac:dyDescent="0.3">
      <c r="B325" s="21">
        <f t="shared" si="56"/>
        <v>313</v>
      </c>
      <c r="C325" s="22">
        <f>'Quadplex, Mortgage &amp; Rent'!$D$7</f>
        <v>4930.9559943990735</v>
      </c>
      <c r="D325" s="22">
        <f t="shared" si="68"/>
        <v>-30.727654999999999</v>
      </c>
      <c r="E325" s="22">
        <f t="shared" si="57"/>
        <v>-5586</v>
      </c>
      <c r="F325" s="33">
        <f>SUM('Quadplex, Mortgage &amp; Rent'!$D$12:$D$15)-C325</f>
        <v>5586</v>
      </c>
      <c r="G325" s="22">
        <f t="shared" si="58"/>
        <v>-5586</v>
      </c>
      <c r="H325" s="24">
        <f t="shared" si="59"/>
        <v>212779.06488031469</v>
      </c>
      <c r="I325" s="4">
        <f t="shared" si="60"/>
        <v>0</v>
      </c>
      <c r="J325" s="4">
        <f t="shared" si="61"/>
        <v>0</v>
      </c>
      <c r="K325" s="3"/>
      <c r="L325" s="21">
        <f t="shared" si="62"/>
        <v>313</v>
      </c>
      <c r="M325" s="22">
        <f>'Quadplex, Mortgage &amp; Rent'!$D$7</f>
        <v>4930.9559943990735</v>
      </c>
      <c r="N325" s="22">
        <f t="shared" si="69"/>
        <v>-14.604954567476431</v>
      </c>
      <c r="O325" s="22">
        <f t="shared" si="63"/>
        <v>-2655.0440056009265</v>
      </c>
      <c r="P325" s="33">
        <f>SUM('Quadplex, Mortgage &amp; Rent'!$P$12:$P$15)-M325</f>
        <v>2655.0440056009265</v>
      </c>
      <c r="Q325" s="22">
        <f t="shared" si="64"/>
        <v>-2655.0440056009265</v>
      </c>
      <c r="R325" s="24">
        <f t="shared" si="65"/>
        <v>360291.94811622472</v>
      </c>
      <c r="S325" s="4">
        <f t="shared" si="66"/>
        <v>0</v>
      </c>
      <c r="T325" s="4">
        <f t="shared" si="67"/>
        <v>0</v>
      </c>
    </row>
    <row r="326" spans="2:20" ht="15.6" x14ac:dyDescent="0.3">
      <c r="B326" s="21">
        <f t="shared" si="56"/>
        <v>314</v>
      </c>
      <c r="C326" s="22">
        <f>'Quadplex, Mortgage &amp; Rent'!$D$7</f>
        <v>4930.9559943990735</v>
      </c>
      <c r="D326" s="22">
        <f t="shared" si="68"/>
        <v>-30.727654999999999</v>
      </c>
      <c r="E326" s="22">
        <f t="shared" si="57"/>
        <v>-5586</v>
      </c>
      <c r="F326" s="33">
        <f>SUM('Quadplex, Mortgage &amp; Rent'!$D$12:$D$15)-C326</f>
        <v>5586</v>
      </c>
      <c r="G326" s="22">
        <f t="shared" si="58"/>
        <v>-5586</v>
      </c>
      <c r="H326" s="24">
        <f t="shared" si="59"/>
        <v>212748.3372253147</v>
      </c>
      <c r="I326" s="4">
        <f t="shared" si="60"/>
        <v>0</v>
      </c>
      <c r="J326" s="4">
        <f t="shared" si="61"/>
        <v>0</v>
      </c>
      <c r="K326" s="3"/>
      <c r="L326" s="21">
        <f t="shared" si="62"/>
        <v>314</v>
      </c>
      <c r="M326" s="22">
        <f>'Quadplex, Mortgage &amp; Rent'!$D$7</f>
        <v>4930.9559943990735</v>
      </c>
      <c r="N326" s="22">
        <f t="shared" si="69"/>
        <v>-14.604954567476431</v>
      </c>
      <c r="O326" s="22">
        <f t="shared" si="63"/>
        <v>-2655.0440056009265</v>
      </c>
      <c r="P326" s="33">
        <f>SUM('Quadplex, Mortgage &amp; Rent'!$P$12:$P$15)-M326</f>
        <v>2655.0440056009265</v>
      </c>
      <c r="Q326" s="22">
        <f t="shared" si="64"/>
        <v>-2655.0440056009265</v>
      </c>
      <c r="R326" s="24">
        <f t="shared" si="65"/>
        <v>360277.34316165722</v>
      </c>
      <c r="S326" s="4">
        <f t="shared" si="66"/>
        <v>0</v>
      </c>
      <c r="T326" s="4">
        <f t="shared" si="67"/>
        <v>0</v>
      </c>
    </row>
    <row r="327" spans="2:20" ht="15.6" x14ac:dyDescent="0.3">
      <c r="B327" s="21">
        <f t="shared" si="56"/>
        <v>315</v>
      </c>
      <c r="C327" s="22">
        <f>'Quadplex, Mortgage &amp; Rent'!$D$7</f>
        <v>4930.9559943990735</v>
      </c>
      <c r="D327" s="22">
        <f t="shared" si="68"/>
        <v>-30.727654999999999</v>
      </c>
      <c r="E327" s="22">
        <f t="shared" si="57"/>
        <v>-5586</v>
      </c>
      <c r="F327" s="33">
        <f>SUM('Quadplex, Mortgage &amp; Rent'!$D$12:$D$15)-C327</f>
        <v>5586</v>
      </c>
      <c r="G327" s="22">
        <f t="shared" si="58"/>
        <v>-5586</v>
      </c>
      <c r="H327" s="24">
        <f t="shared" si="59"/>
        <v>212717.6095703147</v>
      </c>
      <c r="I327" s="4">
        <f t="shared" si="60"/>
        <v>0</v>
      </c>
      <c r="J327" s="4">
        <f t="shared" si="61"/>
        <v>0</v>
      </c>
      <c r="K327" s="3"/>
      <c r="L327" s="21">
        <f t="shared" si="62"/>
        <v>315</v>
      </c>
      <c r="M327" s="22">
        <f>'Quadplex, Mortgage &amp; Rent'!$D$7</f>
        <v>4930.9559943990735</v>
      </c>
      <c r="N327" s="22">
        <f t="shared" si="69"/>
        <v>-14.604954567476431</v>
      </c>
      <c r="O327" s="22">
        <f t="shared" si="63"/>
        <v>-2655.0440056009265</v>
      </c>
      <c r="P327" s="33">
        <f>SUM('Quadplex, Mortgage &amp; Rent'!$P$12:$P$15)-M327</f>
        <v>2655.0440056009265</v>
      </c>
      <c r="Q327" s="22">
        <f t="shared" si="64"/>
        <v>-2655.0440056009265</v>
      </c>
      <c r="R327" s="24">
        <f t="shared" si="65"/>
        <v>360262.73820708971</v>
      </c>
      <c r="S327" s="4">
        <f t="shared" si="66"/>
        <v>0</v>
      </c>
      <c r="T327" s="4">
        <f t="shared" si="67"/>
        <v>0</v>
      </c>
    </row>
    <row r="328" spans="2:20" ht="15.6" x14ac:dyDescent="0.3">
      <c r="B328" s="21">
        <f t="shared" si="56"/>
        <v>316</v>
      </c>
      <c r="C328" s="22">
        <f>'Quadplex, Mortgage &amp; Rent'!$D$7</f>
        <v>4930.9559943990735</v>
      </c>
      <c r="D328" s="22">
        <f t="shared" si="68"/>
        <v>-30.727654999999999</v>
      </c>
      <c r="E328" s="22">
        <f t="shared" si="57"/>
        <v>-5586</v>
      </c>
      <c r="F328" s="33">
        <f>SUM('Quadplex, Mortgage &amp; Rent'!$D$12:$D$15)-C328</f>
        <v>5586</v>
      </c>
      <c r="G328" s="22">
        <f t="shared" si="58"/>
        <v>-5586</v>
      </c>
      <c r="H328" s="24">
        <f t="shared" si="59"/>
        <v>212686.88191531471</v>
      </c>
      <c r="I328" s="4">
        <f t="shared" si="60"/>
        <v>0</v>
      </c>
      <c r="J328" s="4">
        <f t="shared" si="61"/>
        <v>0</v>
      </c>
      <c r="K328" s="3"/>
      <c r="L328" s="21">
        <f t="shared" si="62"/>
        <v>316</v>
      </c>
      <c r="M328" s="22">
        <f>'Quadplex, Mortgage &amp; Rent'!$D$7</f>
        <v>4930.9559943990735</v>
      </c>
      <c r="N328" s="22">
        <f t="shared" si="69"/>
        <v>-14.604954567476431</v>
      </c>
      <c r="O328" s="22">
        <f t="shared" si="63"/>
        <v>-2655.0440056009265</v>
      </c>
      <c r="P328" s="33">
        <f>SUM('Quadplex, Mortgage &amp; Rent'!$P$12:$P$15)-M328</f>
        <v>2655.0440056009265</v>
      </c>
      <c r="Q328" s="22">
        <f t="shared" si="64"/>
        <v>-2655.0440056009265</v>
      </c>
      <c r="R328" s="24">
        <f t="shared" si="65"/>
        <v>360248.13325252221</v>
      </c>
      <c r="S328" s="4">
        <f t="shared" si="66"/>
        <v>0</v>
      </c>
      <c r="T328" s="4">
        <f t="shared" si="67"/>
        <v>0</v>
      </c>
    </row>
    <row r="329" spans="2:20" ht="15.6" x14ac:dyDescent="0.3">
      <c r="B329" s="21">
        <f t="shared" si="56"/>
        <v>317</v>
      </c>
      <c r="C329" s="22">
        <f>'Quadplex, Mortgage &amp; Rent'!$D$7</f>
        <v>4930.9559943990735</v>
      </c>
      <c r="D329" s="22">
        <f t="shared" si="68"/>
        <v>-30.727654999999999</v>
      </c>
      <c r="E329" s="22">
        <f t="shared" si="57"/>
        <v>-5586</v>
      </c>
      <c r="F329" s="33">
        <f>SUM('Quadplex, Mortgage &amp; Rent'!$D$12:$D$15)-C329</f>
        <v>5586</v>
      </c>
      <c r="G329" s="22">
        <f t="shared" si="58"/>
        <v>-5586</v>
      </c>
      <c r="H329" s="24">
        <f t="shared" si="59"/>
        <v>212656.15426031471</v>
      </c>
      <c r="I329" s="4">
        <f t="shared" si="60"/>
        <v>0</v>
      </c>
      <c r="J329" s="4">
        <f t="shared" si="61"/>
        <v>0</v>
      </c>
      <c r="K329" s="3"/>
      <c r="L329" s="21">
        <f t="shared" si="62"/>
        <v>317</v>
      </c>
      <c r="M329" s="22">
        <f>'Quadplex, Mortgage &amp; Rent'!$D$7</f>
        <v>4930.9559943990735</v>
      </c>
      <c r="N329" s="22">
        <f t="shared" si="69"/>
        <v>-14.604954567476431</v>
      </c>
      <c r="O329" s="22">
        <f t="shared" si="63"/>
        <v>-2655.0440056009265</v>
      </c>
      <c r="P329" s="33">
        <f>SUM('Quadplex, Mortgage &amp; Rent'!$P$12:$P$15)-M329</f>
        <v>2655.0440056009265</v>
      </c>
      <c r="Q329" s="22">
        <f t="shared" si="64"/>
        <v>-2655.0440056009265</v>
      </c>
      <c r="R329" s="24">
        <f t="shared" si="65"/>
        <v>360233.5282979547</v>
      </c>
      <c r="S329" s="4">
        <f t="shared" si="66"/>
        <v>0</v>
      </c>
      <c r="T329" s="4">
        <f t="shared" si="67"/>
        <v>0</v>
      </c>
    </row>
    <row r="330" spans="2:20" ht="15.6" x14ac:dyDescent="0.3">
      <c r="B330" s="21">
        <f t="shared" si="56"/>
        <v>318</v>
      </c>
      <c r="C330" s="22">
        <f>'Quadplex, Mortgage &amp; Rent'!$D$7</f>
        <v>4930.9559943990735</v>
      </c>
      <c r="D330" s="22">
        <f t="shared" si="68"/>
        <v>-30.727654999999999</v>
      </c>
      <c r="E330" s="22">
        <f t="shared" si="57"/>
        <v>-5586</v>
      </c>
      <c r="F330" s="33">
        <f>SUM('Quadplex, Mortgage &amp; Rent'!$D$12:$D$15)-C330</f>
        <v>5586</v>
      </c>
      <c r="G330" s="22">
        <f t="shared" si="58"/>
        <v>-5586</v>
      </c>
      <c r="H330" s="24">
        <f t="shared" si="59"/>
        <v>212625.42660531471</v>
      </c>
      <c r="I330" s="4">
        <f t="shared" si="60"/>
        <v>0</v>
      </c>
      <c r="J330" s="4">
        <f t="shared" si="61"/>
        <v>0</v>
      </c>
      <c r="K330" s="3"/>
      <c r="L330" s="21">
        <f t="shared" si="62"/>
        <v>318</v>
      </c>
      <c r="M330" s="22">
        <f>'Quadplex, Mortgage &amp; Rent'!$D$7</f>
        <v>4930.9559943990735</v>
      </c>
      <c r="N330" s="22">
        <f t="shared" si="69"/>
        <v>-14.604954567476431</v>
      </c>
      <c r="O330" s="22">
        <f t="shared" si="63"/>
        <v>-2655.0440056009265</v>
      </c>
      <c r="P330" s="33">
        <f>SUM('Quadplex, Mortgage &amp; Rent'!$P$12:$P$15)-M330</f>
        <v>2655.0440056009265</v>
      </c>
      <c r="Q330" s="22">
        <f t="shared" si="64"/>
        <v>-2655.0440056009265</v>
      </c>
      <c r="R330" s="24">
        <f t="shared" si="65"/>
        <v>360218.9233433872</v>
      </c>
      <c r="S330" s="4">
        <f t="shared" si="66"/>
        <v>0</v>
      </c>
      <c r="T330" s="4">
        <f t="shared" si="67"/>
        <v>0</v>
      </c>
    </row>
    <row r="331" spans="2:20" ht="15.6" x14ac:dyDescent="0.3">
      <c r="B331" s="21">
        <f t="shared" si="56"/>
        <v>319</v>
      </c>
      <c r="C331" s="22">
        <f>'Quadplex, Mortgage &amp; Rent'!$D$7</f>
        <v>4930.9559943990735</v>
      </c>
      <c r="D331" s="22">
        <f t="shared" si="68"/>
        <v>-30.727654999999999</v>
      </c>
      <c r="E331" s="22">
        <f t="shared" si="57"/>
        <v>-5586</v>
      </c>
      <c r="F331" s="33">
        <f>SUM('Quadplex, Mortgage &amp; Rent'!$D$12:$D$15)-C331</f>
        <v>5586</v>
      </c>
      <c r="G331" s="22">
        <f t="shared" si="58"/>
        <v>-5586</v>
      </c>
      <c r="H331" s="24">
        <f t="shared" si="59"/>
        <v>212594.69895031472</v>
      </c>
      <c r="I331" s="4">
        <f t="shared" si="60"/>
        <v>0</v>
      </c>
      <c r="J331" s="4">
        <f t="shared" si="61"/>
        <v>0</v>
      </c>
      <c r="K331" s="3"/>
      <c r="L331" s="21">
        <f t="shared" si="62"/>
        <v>319</v>
      </c>
      <c r="M331" s="22">
        <f>'Quadplex, Mortgage &amp; Rent'!$D$7</f>
        <v>4930.9559943990735</v>
      </c>
      <c r="N331" s="22">
        <f t="shared" si="69"/>
        <v>-14.604954567476431</v>
      </c>
      <c r="O331" s="22">
        <f t="shared" si="63"/>
        <v>-2655.0440056009265</v>
      </c>
      <c r="P331" s="33">
        <f>SUM('Quadplex, Mortgage &amp; Rent'!$P$12:$P$15)-M331</f>
        <v>2655.0440056009265</v>
      </c>
      <c r="Q331" s="22">
        <f t="shared" si="64"/>
        <v>-2655.0440056009265</v>
      </c>
      <c r="R331" s="24">
        <f t="shared" si="65"/>
        <v>360204.31838881969</v>
      </c>
      <c r="S331" s="4">
        <f t="shared" si="66"/>
        <v>0</v>
      </c>
      <c r="T331" s="4">
        <f t="shared" si="67"/>
        <v>0</v>
      </c>
    </row>
    <row r="332" spans="2:20" ht="15.6" x14ac:dyDescent="0.3">
      <c r="B332" s="21">
        <f t="shared" si="56"/>
        <v>320</v>
      </c>
      <c r="C332" s="22">
        <f>'Quadplex, Mortgage &amp; Rent'!$D$7</f>
        <v>4930.9559943990735</v>
      </c>
      <c r="D332" s="22">
        <f t="shared" si="68"/>
        <v>-30.727654999999999</v>
      </c>
      <c r="E332" s="22">
        <f t="shared" si="57"/>
        <v>-5586</v>
      </c>
      <c r="F332" s="33">
        <f>SUM('Quadplex, Mortgage &amp; Rent'!$D$12:$D$15)-C332</f>
        <v>5586</v>
      </c>
      <c r="G332" s="22">
        <f t="shared" si="58"/>
        <v>-5586</v>
      </c>
      <c r="H332" s="24">
        <f t="shared" si="59"/>
        <v>212563.97129531472</v>
      </c>
      <c r="I332" s="4">
        <f t="shared" si="60"/>
        <v>0</v>
      </c>
      <c r="J332" s="4">
        <f t="shared" si="61"/>
        <v>0</v>
      </c>
      <c r="K332" s="3"/>
      <c r="L332" s="21">
        <f t="shared" si="62"/>
        <v>320</v>
      </c>
      <c r="M332" s="22">
        <f>'Quadplex, Mortgage &amp; Rent'!$D$7</f>
        <v>4930.9559943990735</v>
      </c>
      <c r="N332" s="22">
        <f t="shared" si="69"/>
        <v>-14.604954567476431</v>
      </c>
      <c r="O332" s="22">
        <f t="shared" si="63"/>
        <v>-2655.0440056009265</v>
      </c>
      <c r="P332" s="33">
        <f>SUM('Quadplex, Mortgage &amp; Rent'!$P$12:$P$15)-M332</f>
        <v>2655.0440056009265</v>
      </c>
      <c r="Q332" s="22">
        <f t="shared" si="64"/>
        <v>-2655.0440056009265</v>
      </c>
      <c r="R332" s="24">
        <f t="shared" si="65"/>
        <v>360189.71343425219</v>
      </c>
      <c r="S332" s="4">
        <f t="shared" si="66"/>
        <v>0</v>
      </c>
      <c r="T332" s="4">
        <f t="shared" si="67"/>
        <v>0</v>
      </c>
    </row>
    <row r="333" spans="2:20" ht="15.6" x14ac:dyDescent="0.3">
      <c r="B333" s="21">
        <f t="shared" si="56"/>
        <v>321</v>
      </c>
      <c r="C333" s="22">
        <f>'Quadplex, Mortgage &amp; Rent'!$D$7</f>
        <v>4930.9559943990735</v>
      </c>
      <c r="D333" s="22">
        <f t="shared" si="68"/>
        <v>-30.727654999999999</v>
      </c>
      <c r="E333" s="22">
        <f t="shared" si="57"/>
        <v>-5586</v>
      </c>
      <c r="F333" s="33">
        <f>SUM('Quadplex, Mortgage &amp; Rent'!$D$12:$D$15)-C333</f>
        <v>5586</v>
      </c>
      <c r="G333" s="22">
        <f t="shared" si="58"/>
        <v>-5586</v>
      </c>
      <c r="H333" s="24">
        <f t="shared" si="59"/>
        <v>212533.24364031473</v>
      </c>
      <c r="I333" s="4">
        <f t="shared" si="60"/>
        <v>0</v>
      </c>
      <c r="J333" s="4">
        <f t="shared" si="61"/>
        <v>0</v>
      </c>
      <c r="K333" s="3"/>
      <c r="L333" s="21">
        <f t="shared" si="62"/>
        <v>321</v>
      </c>
      <c r="M333" s="22">
        <f>'Quadplex, Mortgage &amp; Rent'!$D$7</f>
        <v>4930.9559943990735</v>
      </c>
      <c r="N333" s="22">
        <f t="shared" si="69"/>
        <v>-14.604954567476431</v>
      </c>
      <c r="O333" s="22">
        <f t="shared" si="63"/>
        <v>-2655.0440056009265</v>
      </c>
      <c r="P333" s="33">
        <f>SUM('Quadplex, Mortgage &amp; Rent'!$P$12:$P$15)-M333</f>
        <v>2655.0440056009265</v>
      </c>
      <c r="Q333" s="22">
        <f t="shared" si="64"/>
        <v>-2655.0440056009265</v>
      </c>
      <c r="R333" s="24">
        <f t="shared" si="65"/>
        <v>360175.10847968468</v>
      </c>
      <c r="S333" s="4">
        <f t="shared" si="66"/>
        <v>0</v>
      </c>
      <c r="T333" s="4">
        <f t="shared" si="67"/>
        <v>0</v>
      </c>
    </row>
    <row r="334" spans="2:20" ht="15.6" x14ac:dyDescent="0.3">
      <c r="B334" s="21">
        <f t="shared" ref="B334:B372" si="70">+B333+1</f>
        <v>322</v>
      </c>
      <c r="C334" s="22">
        <f>'Quadplex, Mortgage &amp; Rent'!$D$7</f>
        <v>4930.9559943990735</v>
      </c>
      <c r="D334" s="22">
        <f t="shared" si="68"/>
        <v>-30.727654999999999</v>
      </c>
      <c r="E334" s="22">
        <f t="shared" ref="E334:E372" si="71">IF(G333&gt;(C334-D334),C334-D334,G333)</f>
        <v>-5586</v>
      </c>
      <c r="F334" s="33">
        <f>SUM('Quadplex, Mortgage &amp; Rent'!$D$12:$D$15)-C334</f>
        <v>5586</v>
      </c>
      <c r="G334" s="22">
        <f t="shared" ref="G334:G372" si="72">G333-E334-F334</f>
        <v>-5586</v>
      </c>
      <c r="H334" s="24">
        <f t="shared" ref="H334:H372" si="73">H333+D334</f>
        <v>212502.51598531473</v>
      </c>
      <c r="I334" s="4">
        <f t="shared" ref="I334:I372" si="74">IF(G334&gt;0,1,0)</f>
        <v>0</v>
      </c>
      <c r="J334" s="4">
        <f t="shared" ref="J334:J372" si="75">I333-I334</f>
        <v>0</v>
      </c>
      <c r="K334" s="3"/>
      <c r="L334" s="21">
        <f t="shared" ref="L334:L372" si="76">+L333+1</f>
        <v>322</v>
      </c>
      <c r="M334" s="22">
        <f>'Quadplex, Mortgage &amp; Rent'!$D$7</f>
        <v>4930.9559943990735</v>
      </c>
      <c r="N334" s="22">
        <f t="shared" si="69"/>
        <v>-14.604954567476431</v>
      </c>
      <c r="O334" s="22">
        <f t="shared" ref="O334:O372" si="77">IF(Q333&gt;(M334-N334),M334-N334,Q333)</f>
        <v>-2655.0440056009265</v>
      </c>
      <c r="P334" s="33">
        <f>SUM('Quadplex, Mortgage &amp; Rent'!$P$12:$P$15)-M334</f>
        <v>2655.0440056009265</v>
      </c>
      <c r="Q334" s="22">
        <f t="shared" ref="Q334:Q372" si="78">Q333-O334-P334</f>
        <v>-2655.0440056009265</v>
      </c>
      <c r="R334" s="24">
        <f t="shared" ref="R334:R372" si="79">R333+N334</f>
        <v>360160.50352511718</v>
      </c>
      <c r="S334" s="4">
        <f t="shared" ref="S334:S372" si="80">IF(Q334&gt;0,1,0)</f>
        <v>0</v>
      </c>
      <c r="T334" s="4">
        <f t="shared" ref="T334:T372" si="81">S333-S334</f>
        <v>0</v>
      </c>
    </row>
    <row r="335" spans="2:20" ht="15.6" x14ac:dyDescent="0.3">
      <c r="B335" s="21">
        <f t="shared" si="70"/>
        <v>323</v>
      </c>
      <c r="C335" s="22">
        <f>'Quadplex, Mortgage &amp; Rent'!$D$7</f>
        <v>4930.9559943990735</v>
      </c>
      <c r="D335" s="22">
        <f t="shared" ref="D335:D372" si="82">G334*$C$8/12</f>
        <v>-30.727654999999999</v>
      </c>
      <c r="E335" s="22">
        <f t="shared" si="71"/>
        <v>-5586</v>
      </c>
      <c r="F335" s="33">
        <f>SUM('Quadplex, Mortgage &amp; Rent'!$D$12:$D$15)-C335</f>
        <v>5586</v>
      </c>
      <c r="G335" s="22">
        <f t="shared" si="72"/>
        <v>-5586</v>
      </c>
      <c r="H335" s="24">
        <f t="shared" si="73"/>
        <v>212471.78833031474</v>
      </c>
      <c r="I335" s="4">
        <f t="shared" si="74"/>
        <v>0</v>
      </c>
      <c r="J335" s="4">
        <f t="shared" si="75"/>
        <v>0</v>
      </c>
      <c r="K335" s="3"/>
      <c r="L335" s="21">
        <f t="shared" si="76"/>
        <v>323</v>
      </c>
      <c r="M335" s="22">
        <f>'Quadplex, Mortgage &amp; Rent'!$D$7</f>
        <v>4930.9559943990735</v>
      </c>
      <c r="N335" s="22">
        <f t="shared" ref="N335:N372" si="83">Q334*$C$8/12</f>
        <v>-14.604954567476431</v>
      </c>
      <c r="O335" s="22">
        <f t="shared" si="77"/>
        <v>-2655.0440056009265</v>
      </c>
      <c r="P335" s="33">
        <f>SUM('Quadplex, Mortgage &amp; Rent'!$P$12:$P$15)-M335</f>
        <v>2655.0440056009265</v>
      </c>
      <c r="Q335" s="22">
        <f t="shared" si="78"/>
        <v>-2655.0440056009265</v>
      </c>
      <c r="R335" s="24">
        <f t="shared" si="79"/>
        <v>360145.89857054967</v>
      </c>
      <c r="S335" s="4">
        <f t="shared" si="80"/>
        <v>0</v>
      </c>
      <c r="T335" s="4">
        <f t="shared" si="81"/>
        <v>0</v>
      </c>
    </row>
    <row r="336" spans="2:20" ht="15.6" x14ac:dyDescent="0.3">
      <c r="B336" s="21">
        <f t="shared" si="70"/>
        <v>324</v>
      </c>
      <c r="C336" s="22">
        <f>'Quadplex, Mortgage &amp; Rent'!$D$7</f>
        <v>4930.9559943990735</v>
      </c>
      <c r="D336" s="22">
        <f t="shared" si="82"/>
        <v>-30.727654999999999</v>
      </c>
      <c r="E336" s="22">
        <f t="shared" si="71"/>
        <v>-5586</v>
      </c>
      <c r="F336" s="33">
        <f>SUM('Quadplex, Mortgage &amp; Rent'!$D$12:$D$15)-C336</f>
        <v>5586</v>
      </c>
      <c r="G336" s="22">
        <f t="shared" si="72"/>
        <v>-5586</v>
      </c>
      <c r="H336" s="24">
        <f t="shared" si="73"/>
        <v>212441.06067531474</v>
      </c>
      <c r="I336" s="4">
        <f t="shared" si="74"/>
        <v>0</v>
      </c>
      <c r="J336" s="4">
        <f t="shared" si="75"/>
        <v>0</v>
      </c>
      <c r="K336" s="3"/>
      <c r="L336" s="21">
        <f t="shared" si="76"/>
        <v>324</v>
      </c>
      <c r="M336" s="22">
        <f>'Quadplex, Mortgage &amp; Rent'!$D$7</f>
        <v>4930.9559943990735</v>
      </c>
      <c r="N336" s="22">
        <f t="shared" si="83"/>
        <v>-14.604954567476431</v>
      </c>
      <c r="O336" s="22">
        <f t="shared" si="77"/>
        <v>-2655.0440056009265</v>
      </c>
      <c r="P336" s="33">
        <f>SUM('Quadplex, Mortgage &amp; Rent'!$P$12:$P$15)-M336</f>
        <v>2655.0440056009265</v>
      </c>
      <c r="Q336" s="22">
        <f t="shared" si="78"/>
        <v>-2655.0440056009265</v>
      </c>
      <c r="R336" s="24">
        <f t="shared" si="79"/>
        <v>360131.29361598217</v>
      </c>
      <c r="S336" s="4">
        <f t="shared" si="80"/>
        <v>0</v>
      </c>
      <c r="T336" s="4">
        <f t="shared" si="81"/>
        <v>0</v>
      </c>
    </row>
    <row r="337" spans="2:20" ht="15.6" x14ac:dyDescent="0.3">
      <c r="B337" s="21">
        <f t="shared" si="70"/>
        <v>325</v>
      </c>
      <c r="C337" s="22">
        <f>'Quadplex, Mortgage &amp; Rent'!$D$7</f>
        <v>4930.9559943990735</v>
      </c>
      <c r="D337" s="22">
        <f t="shared" si="82"/>
        <v>-30.727654999999999</v>
      </c>
      <c r="E337" s="22">
        <f t="shared" si="71"/>
        <v>-5586</v>
      </c>
      <c r="F337" s="33">
        <f>SUM('Quadplex, Mortgage &amp; Rent'!$D$12:$D$15)-C337</f>
        <v>5586</v>
      </c>
      <c r="G337" s="22">
        <f t="shared" si="72"/>
        <v>-5586</v>
      </c>
      <c r="H337" s="24">
        <f t="shared" si="73"/>
        <v>212410.33302031475</v>
      </c>
      <c r="I337" s="4">
        <f t="shared" si="74"/>
        <v>0</v>
      </c>
      <c r="J337" s="4">
        <f t="shared" si="75"/>
        <v>0</v>
      </c>
      <c r="K337" s="3"/>
      <c r="L337" s="21">
        <f t="shared" si="76"/>
        <v>325</v>
      </c>
      <c r="M337" s="22">
        <f>'Quadplex, Mortgage &amp; Rent'!$D$7</f>
        <v>4930.9559943990735</v>
      </c>
      <c r="N337" s="22">
        <f t="shared" si="83"/>
        <v>-14.604954567476431</v>
      </c>
      <c r="O337" s="22">
        <f t="shared" si="77"/>
        <v>-2655.0440056009265</v>
      </c>
      <c r="P337" s="33">
        <f>SUM('Quadplex, Mortgage &amp; Rent'!$P$12:$P$15)-M337</f>
        <v>2655.0440056009265</v>
      </c>
      <c r="Q337" s="22">
        <f t="shared" si="78"/>
        <v>-2655.0440056009265</v>
      </c>
      <c r="R337" s="24">
        <f t="shared" si="79"/>
        <v>360116.68866141466</v>
      </c>
      <c r="S337" s="4">
        <f t="shared" si="80"/>
        <v>0</v>
      </c>
      <c r="T337" s="4">
        <f t="shared" si="81"/>
        <v>0</v>
      </c>
    </row>
    <row r="338" spans="2:20" ht="15.6" x14ac:dyDescent="0.3">
      <c r="B338" s="21">
        <f t="shared" si="70"/>
        <v>326</v>
      </c>
      <c r="C338" s="22">
        <f>'Quadplex, Mortgage &amp; Rent'!$D$7</f>
        <v>4930.9559943990735</v>
      </c>
      <c r="D338" s="22">
        <f t="shared" si="82"/>
        <v>-30.727654999999999</v>
      </c>
      <c r="E338" s="22">
        <f t="shared" si="71"/>
        <v>-5586</v>
      </c>
      <c r="F338" s="33">
        <f>SUM('Quadplex, Mortgage &amp; Rent'!$D$12:$D$15)-C338</f>
        <v>5586</v>
      </c>
      <c r="G338" s="22">
        <f t="shared" si="72"/>
        <v>-5586</v>
      </c>
      <c r="H338" s="24">
        <f t="shared" si="73"/>
        <v>212379.60536531475</v>
      </c>
      <c r="I338" s="4">
        <f t="shared" si="74"/>
        <v>0</v>
      </c>
      <c r="J338" s="4">
        <f t="shared" si="75"/>
        <v>0</v>
      </c>
      <c r="K338" s="3"/>
      <c r="L338" s="21">
        <f t="shared" si="76"/>
        <v>326</v>
      </c>
      <c r="M338" s="22">
        <f>'Quadplex, Mortgage &amp; Rent'!$D$7</f>
        <v>4930.9559943990735</v>
      </c>
      <c r="N338" s="22">
        <f t="shared" si="83"/>
        <v>-14.604954567476431</v>
      </c>
      <c r="O338" s="22">
        <f t="shared" si="77"/>
        <v>-2655.0440056009265</v>
      </c>
      <c r="P338" s="33">
        <f>SUM('Quadplex, Mortgage &amp; Rent'!$P$12:$P$15)-M338</f>
        <v>2655.0440056009265</v>
      </c>
      <c r="Q338" s="22">
        <f t="shared" si="78"/>
        <v>-2655.0440056009265</v>
      </c>
      <c r="R338" s="24">
        <f t="shared" si="79"/>
        <v>360102.08370684716</v>
      </c>
      <c r="S338" s="4">
        <f t="shared" si="80"/>
        <v>0</v>
      </c>
      <c r="T338" s="4">
        <f t="shared" si="81"/>
        <v>0</v>
      </c>
    </row>
    <row r="339" spans="2:20" ht="15.6" x14ac:dyDescent="0.3">
      <c r="B339" s="21">
        <f t="shared" si="70"/>
        <v>327</v>
      </c>
      <c r="C339" s="22">
        <f>'Quadplex, Mortgage &amp; Rent'!$D$7</f>
        <v>4930.9559943990735</v>
      </c>
      <c r="D339" s="22">
        <f t="shared" si="82"/>
        <v>-30.727654999999999</v>
      </c>
      <c r="E339" s="22">
        <f t="shared" si="71"/>
        <v>-5586</v>
      </c>
      <c r="F339" s="33">
        <f>SUM('Quadplex, Mortgage &amp; Rent'!$D$12:$D$15)-C339</f>
        <v>5586</v>
      </c>
      <c r="G339" s="22">
        <f t="shared" si="72"/>
        <v>-5586</v>
      </c>
      <c r="H339" s="24">
        <f t="shared" si="73"/>
        <v>212348.87771031476</v>
      </c>
      <c r="I339" s="4">
        <f t="shared" si="74"/>
        <v>0</v>
      </c>
      <c r="J339" s="4">
        <f t="shared" si="75"/>
        <v>0</v>
      </c>
      <c r="K339" s="3"/>
      <c r="L339" s="21">
        <f t="shared" si="76"/>
        <v>327</v>
      </c>
      <c r="M339" s="22">
        <f>'Quadplex, Mortgage &amp; Rent'!$D$7</f>
        <v>4930.9559943990735</v>
      </c>
      <c r="N339" s="22">
        <f t="shared" si="83"/>
        <v>-14.604954567476431</v>
      </c>
      <c r="O339" s="22">
        <f t="shared" si="77"/>
        <v>-2655.0440056009265</v>
      </c>
      <c r="P339" s="33">
        <f>SUM('Quadplex, Mortgage &amp; Rent'!$P$12:$P$15)-M339</f>
        <v>2655.0440056009265</v>
      </c>
      <c r="Q339" s="22">
        <f t="shared" si="78"/>
        <v>-2655.0440056009265</v>
      </c>
      <c r="R339" s="24">
        <f t="shared" si="79"/>
        <v>360087.47875227965</v>
      </c>
      <c r="S339" s="4">
        <f t="shared" si="80"/>
        <v>0</v>
      </c>
      <c r="T339" s="4">
        <f t="shared" si="81"/>
        <v>0</v>
      </c>
    </row>
    <row r="340" spans="2:20" ht="15.6" x14ac:dyDescent="0.3">
      <c r="B340" s="21">
        <f t="shared" si="70"/>
        <v>328</v>
      </c>
      <c r="C340" s="22">
        <f>'Quadplex, Mortgage &amp; Rent'!$D$7</f>
        <v>4930.9559943990735</v>
      </c>
      <c r="D340" s="22">
        <f t="shared" si="82"/>
        <v>-30.727654999999999</v>
      </c>
      <c r="E340" s="22">
        <f t="shared" si="71"/>
        <v>-5586</v>
      </c>
      <c r="F340" s="33">
        <f>SUM('Quadplex, Mortgage &amp; Rent'!$D$12:$D$15)-C340</f>
        <v>5586</v>
      </c>
      <c r="G340" s="22">
        <f t="shared" si="72"/>
        <v>-5586</v>
      </c>
      <c r="H340" s="24">
        <f t="shared" si="73"/>
        <v>212318.15005531476</v>
      </c>
      <c r="I340" s="4">
        <f t="shared" si="74"/>
        <v>0</v>
      </c>
      <c r="J340" s="4">
        <f t="shared" si="75"/>
        <v>0</v>
      </c>
      <c r="K340" s="3"/>
      <c r="L340" s="21">
        <f t="shared" si="76"/>
        <v>328</v>
      </c>
      <c r="M340" s="22">
        <f>'Quadplex, Mortgage &amp; Rent'!$D$7</f>
        <v>4930.9559943990735</v>
      </c>
      <c r="N340" s="22">
        <f t="shared" si="83"/>
        <v>-14.604954567476431</v>
      </c>
      <c r="O340" s="22">
        <f t="shared" si="77"/>
        <v>-2655.0440056009265</v>
      </c>
      <c r="P340" s="33">
        <f>SUM('Quadplex, Mortgage &amp; Rent'!$P$12:$P$15)-M340</f>
        <v>2655.0440056009265</v>
      </c>
      <c r="Q340" s="22">
        <f t="shared" si="78"/>
        <v>-2655.0440056009265</v>
      </c>
      <c r="R340" s="24">
        <f t="shared" si="79"/>
        <v>360072.87379771215</v>
      </c>
      <c r="S340" s="4">
        <f t="shared" si="80"/>
        <v>0</v>
      </c>
      <c r="T340" s="4">
        <f t="shared" si="81"/>
        <v>0</v>
      </c>
    </row>
    <row r="341" spans="2:20" ht="15.6" x14ac:dyDescent="0.3">
      <c r="B341" s="21">
        <f t="shared" si="70"/>
        <v>329</v>
      </c>
      <c r="C341" s="22">
        <f>'Quadplex, Mortgage &amp; Rent'!$D$7</f>
        <v>4930.9559943990735</v>
      </c>
      <c r="D341" s="22">
        <f t="shared" si="82"/>
        <v>-30.727654999999999</v>
      </c>
      <c r="E341" s="22">
        <f t="shared" si="71"/>
        <v>-5586</v>
      </c>
      <c r="F341" s="33">
        <f>SUM('Quadplex, Mortgage &amp; Rent'!$D$12:$D$15)-C341</f>
        <v>5586</v>
      </c>
      <c r="G341" s="22">
        <f t="shared" si="72"/>
        <v>-5586</v>
      </c>
      <c r="H341" s="24">
        <f t="shared" si="73"/>
        <v>212287.42240031477</v>
      </c>
      <c r="I341" s="4">
        <f t="shared" si="74"/>
        <v>0</v>
      </c>
      <c r="J341" s="4">
        <f t="shared" si="75"/>
        <v>0</v>
      </c>
      <c r="K341" s="3"/>
      <c r="L341" s="21">
        <f t="shared" si="76"/>
        <v>329</v>
      </c>
      <c r="M341" s="22">
        <f>'Quadplex, Mortgage &amp; Rent'!$D$7</f>
        <v>4930.9559943990735</v>
      </c>
      <c r="N341" s="22">
        <f t="shared" si="83"/>
        <v>-14.604954567476431</v>
      </c>
      <c r="O341" s="22">
        <f t="shared" si="77"/>
        <v>-2655.0440056009265</v>
      </c>
      <c r="P341" s="33">
        <f>SUM('Quadplex, Mortgage &amp; Rent'!$P$12:$P$15)-M341</f>
        <v>2655.0440056009265</v>
      </c>
      <c r="Q341" s="22">
        <f t="shared" si="78"/>
        <v>-2655.0440056009265</v>
      </c>
      <c r="R341" s="24">
        <f t="shared" si="79"/>
        <v>360058.26884314464</v>
      </c>
      <c r="S341" s="4">
        <f t="shared" si="80"/>
        <v>0</v>
      </c>
      <c r="T341" s="4">
        <f t="shared" si="81"/>
        <v>0</v>
      </c>
    </row>
    <row r="342" spans="2:20" ht="15.6" x14ac:dyDescent="0.3">
      <c r="B342" s="21">
        <f t="shared" si="70"/>
        <v>330</v>
      </c>
      <c r="C342" s="22">
        <f>'Quadplex, Mortgage &amp; Rent'!$D$7</f>
        <v>4930.9559943990735</v>
      </c>
      <c r="D342" s="22">
        <f t="shared" si="82"/>
        <v>-30.727654999999999</v>
      </c>
      <c r="E342" s="22">
        <f t="shared" si="71"/>
        <v>-5586</v>
      </c>
      <c r="F342" s="33">
        <f>SUM('Quadplex, Mortgage &amp; Rent'!$D$12:$D$15)-C342</f>
        <v>5586</v>
      </c>
      <c r="G342" s="22">
        <f t="shared" si="72"/>
        <v>-5586</v>
      </c>
      <c r="H342" s="24">
        <f t="shared" si="73"/>
        <v>212256.69474531477</v>
      </c>
      <c r="I342" s="4">
        <f t="shared" si="74"/>
        <v>0</v>
      </c>
      <c r="J342" s="4">
        <f t="shared" si="75"/>
        <v>0</v>
      </c>
      <c r="K342" s="3"/>
      <c r="L342" s="21">
        <f t="shared" si="76"/>
        <v>330</v>
      </c>
      <c r="M342" s="22">
        <f>'Quadplex, Mortgage &amp; Rent'!$D$7</f>
        <v>4930.9559943990735</v>
      </c>
      <c r="N342" s="22">
        <f t="shared" si="83"/>
        <v>-14.604954567476431</v>
      </c>
      <c r="O342" s="22">
        <f t="shared" si="77"/>
        <v>-2655.0440056009265</v>
      </c>
      <c r="P342" s="33">
        <f>SUM('Quadplex, Mortgage &amp; Rent'!$P$12:$P$15)-M342</f>
        <v>2655.0440056009265</v>
      </c>
      <c r="Q342" s="22">
        <f t="shared" si="78"/>
        <v>-2655.0440056009265</v>
      </c>
      <c r="R342" s="24">
        <f t="shared" si="79"/>
        <v>360043.66388857714</v>
      </c>
      <c r="S342" s="4">
        <f t="shared" si="80"/>
        <v>0</v>
      </c>
      <c r="T342" s="4">
        <f t="shared" si="81"/>
        <v>0</v>
      </c>
    </row>
    <row r="343" spans="2:20" ht="15.6" x14ac:dyDescent="0.3">
      <c r="B343" s="21">
        <f t="shared" si="70"/>
        <v>331</v>
      </c>
      <c r="C343" s="22">
        <f>'Quadplex, Mortgage &amp; Rent'!$D$7</f>
        <v>4930.9559943990735</v>
      </c>
      <c r="D343" s="22">
        <f t="shared" si="82"/>
        <v>-30.727654999999999</v>
      </c>
      <c r="E343" s="22">
        <f t="shared" si="71"/>
        <v>-5586</v>
      </c>
      <c r="F343" s="33">
        <f>SUM('Quadplex, Mortgage &amp; Rent'!$D$12:$D$15)-C343</f>
        <v>5586</v>
      </c>
      <c r="G343" s="22">
        <f t="shared" si="72"/>
        <v>-5586</v>
      </c>
      <c r="H343" s="24">
        <f t="shared" si="73"/>
        <v>212225.96709031478</v>
      </c>
      <c r="I343" s="4">
        <f t="shared" si="74"/>
        <v>0</v>
      </c>
      <c r="J343" s="4">
        <f t="shared" si="75"/>
        <v>0</v>
      </c>
      <c r="K343" s="3"/>
      <c r="L343" s="21">
        <f t="shared" si="76"/>
        <v>331</v>
      </c>
      <c r="M343" s="22">
        <f>'Quadplex, Mortgage &amp; Rent'!$D$7</f>
        <v>4930.9559943990735</v>
      </c>
      <c r="N343" s="22">
        <f t="shared" si="83"/>
        <v>-14.604954567476431</v>
      </c>
      <c r="O343" s="22">
        <f t="shared" si="77"/>
        <v>-2655.0440056009265</v>
      </c>
      <c r="P343" s="33">
        <f>SUM('Quadplex, Mortgage &amp; Rent'!$P$12:$P$15)-M343</f>
        <v>2655.0440056009265</v>
      </c>
      <c r="Q343" s="22">
        <f t="shared" si="78"/>
        <v>-2655.0440056009265</v>
      </c>
      <c r="R343" s="24">
        <f t="shared" si="79"/>
        <v>360029.05893400963</v>
      </c>
      <c r="S343" s="4">
        <f t="shared" si="80"/>
        <v>0</v>
      </c>
      <c r="T343" s="4">
        <f t="shared" si="81"/>
        <v>0</v>
      </c>
    </row>
    <row r="344" spans="2:20" ht="15.6" x14ac:dyDescent="0.3">
      <c r="B344" s="21">
        <f t="shared" si="70"/>
        <v>332</v>
      </c>
      <c r="C344" s="22">
        <f>'Quadplex, Mortgage &amp; Rent'!$D$7</f>
        <v>4930.9559943990735</v>
      </c>
      <c r="D344" s="22">
        <f t="shared" si="82"/>
        <v>-30.727654999999999</v>
      </c>
      <c r="E344" s="22">
        <f t="shared" si="71"/>
        <v>-5586</v>
      </c>
      <c r="F344" s="33">
        <f>SUM('Quadplex, Mortgage &amp; Rent'!$D$12:$D$15)-C344</f>
        <v>5586</v>
      </c>
      <c r="G344" s="22">
        <f t="shared" si="72"/>
        <v>-5586</v>
      </c>
      <c r="H344" s="24">
        <f t="shared" si="73"/>
        <v>212195.23943531478</v>
      </c>
      <c r="I344" s="4">
        <f t="shared" si="74"/>
        <v>0</v>
      </c>
      <c r="J344" s="4">
        <f t="shared" si="75"/>
        <v>0</v>
      </c>
      <c r="K344" s="3"/>
      <c r="L344" s="21">
        <f t="shared" si="76"/>
        <v>332</v>
      </c>
      <c r="M344" s="22">
        <f>'Quadplex, Mortgage &amp; Rent'!$D$7</f>
        <v>4930.9559943990735</v>
      </c>
      <c r="N344" s="22">
        <f t="shared" si="83"/>
        <v>-14.604954567476431</v>
      </c>
      <c r="O344" s="22">
        <f t="shared" si="77"/>
        <v>-2655.0440056009265</v>
      </c>
      <c r="P344" s="33">
        <f>SUM('Quadplex, Mortgage &amp; Rent'!$P$12:$P$15)-M344</f>
        <v>2655.0440056009265</v>
      </c>
      <c r="Q344" s="22">
        <f t="shared" si="78"/>
        <v>-2655.0440056009265</v>
      </c>
      <c r="R344" s="24">
        <f t="shared" si="79"/>
        <v>360014.45397944213</v>
      </c>
      <c r="S344" s="4">
        <f t="shared" si="80"/>
        <v>0</v>
      </c>
      <c r="T344" s="4">
        <f t="shared" si="81"/>
        <v>0</v>
      </c>
    </row>
    <row r="345" spans="2:20" ht="15.6" x14ac:dyDescent="0.3">
      <c r="B345" s="21">
        <f t="shared" si="70"/>
        <v>333</v>
      </c>
      <c r="C345" s="22">
        <f>'Quadplex, Mortgage &amp; Rent'!$D$7</f>
        <v>4930.9559943990735</v>
      </c>
      <c r="D345" s="22">
        <f t="shared" si="82"/>
        <v>-30.727654999999999</v>
      </c>
      <c r="E345" s="22">
        <f t="shared" si="71"/>
        <v>-5586</v>
      </c>
      <c r="F345" s="33">
        <f>SUM('Quadplex, Mortgage &amp; Rent'!$D$12:$D$15)-C345</f>
        <v>5586</v>
      </c>
      <c r="G345" s="22">
        <f t="shared" si="72"/>
        <v>-5586</v>
      </c>
      <c r="H345" s="24">
        <f t="shared" si="73"/>
        <v>212164.51178031479</v>
      </c>
      <c r="I345" s="4">
        <f t="shared" si="74"/>
        <v>0</v>
      </c>
      <c r="J345" s="4">
        <f t="shared" si="75"/>
        <v>0</v>
      </c>
      <c r="K345" s="3"/>
      <c r="L345" s="21">
        <f t="shared" si="76"/>
        <v>333</v>
      </c>
      <c r="M345" s="22">
        <f>'Quadplex, Mortgage &amp; Rent'!$D$7</f>
        <v>4930.9559943990735</v>
      </c>
      <c r="N345" s="22">
        <f t="shared" si="83"/>
        <v>-14.604954567476431</v>
      </c>
      <c r="O345" s="22">
        <f t="shared" si="77"/>
        <v>-2655.0440056009265</v>
      </c>
      <c r="P345" s="33">
        <f>SUM('Quadplex, Mortgage &amp; Rent'!$P$12:$P$15)-M345</f>
        <v>2655.0440056009265</v>
      </c>
      <c r="Q345" s="22">
        <f t="shared" si="78"/>
        <v>-2655.0440056009265</v>
      </c>
      <c r="R345" s="24">
        <f t="shared" si="79"/>
        <v>359999.84902487462</v>
      </c>
      <c r="S345" s="4">
        <f t="shared" si="80"/>
        <v>0</v>
      </c>
      <c r="T345" s="4">
        <f t="shared" si="81"/>
        <v>0</v>
      </c>
    </row>
    <row r="346" spans="2:20" ht="15.6" x14ac:dyDescent="0.3">
      <c r="B346" s="21">
        <f t="shared" si="70"/>
        <v>334</v>
      </c>
      <c r="C346" s="22">
        <f>'Quadplex, Mortgage &amp; Rent'!$D$7</f>
        <v>4930.9559943990735</v>
      </c>
      <c r="D346" s="22">
        <f t="shared" si="82"/>
        <v>-30.727654999999999</v>
      </c>
      <c r="E346" s="22">
        <f t="shared" si="71"/>
        <v>-5586</v>
      </c>
      <c r="F346" s="33">
        <f>SUM('Quadplex, Mortgage &amp; Rent'!$D$12:$D$15)-C346</f>
        <v>5586</v>
      </c>
      <c r="G346" s="22">
        <f t="shared" si="72"/>
        <v>-5586</v>
      </c>
      <c r="H346" s="24">
        <f t="shared" si="73"/>
        <v>212133.78412531479</v>
      </c>
      <c r="I346" s="4">
        <f t="shared" si="74"/>
        <v>0</v>
      </c>
      <c r="J346" s="4">
        <f t="shared" si="75"/>
        <v>0</v>
      </c>
      <c r="K346" s="3"/>
      <c r="L346" s="21">
        <f t="shared" si="76"/>
        <v>334</v>
      </c>
      <c r="M346" s="22">
        <f>'Quadplex, Mortgage &amp; Rent'!$D$7</f>
        <v>4930.9559943990735</v>
      </c>
      <c r="N346" s="22">
        <f t="shared" si="83"/>
        <v>-14.604954567476431</v>
      </c>
      <c r="O346" s="22">
        <f t="shared" si="77"/>
        <v>-2655.0440056009265</v>
      </c>
      <c r="P346" s="33">
        <f>SUM('Quadplex, Mortgage &amp; Rent'!$P$12:$P$15)-M346</f>
        <v>2655.0440056009265</v>
      </c>
      <c r="Q346" s="22">
        <f t="shared" si="78"/>
        <v>-2655.0440056009265</v>
      </c>
      <c r="R346" s="24">
        <f t="shared" si="79"/>
        <v>359985.24407030712</v>
      </c>
      <c r="S346" s="4">
        <f t="shared" si="80"/>
        <v>0</v>
      </c>
      <c r="T346" s="4">
        <f t="shared" si="81"/>
        <v>0</v>
      </c>
    </row>
    <row r="347" spans="2:20" ht="15.6" x14ac:dyDescent="0.3">
      <c r="B347" s="21">
        <f t="shared" si="70"/>
        <v>335</v>
      </c>
      <c r="C347" s="22">
        <f>'Quadplex, Mortgage &amp; Rent'!$D$7</f>
        <v>4930.9559943990735</v>
      </c>
      <c r="D347" s="22">
        <f t="shared" si="82"/>
        <v>-30.727654999999999</v>
      </c>
      <c r="E347" s="22">
        <f t="shared" si="71"/>
        <v>-5586</v>
      </c>
      <c r="F347" s="33">
        <f>SUM('Quadplex, Mortgage &amp; Rent'!$D$12:$D$15)-C347</f>
        <v>5586</v>
      </c>
      <c r="G347" s="22">
        <f t="shared" si="72"/>
        <v>-5586</v>
      </c>
      <c r="H347" s="24">
        <f t="shared" si="73"/>
        <v>212103.0564703148</v>
      </c>
      <c r="I347" s="4">
        <f t="shared" si="74"/>
        <v>0</v>
      </c>
      <c r="J347" s="4">
        <f t="shared" si="75"/>
        <v>0</v>
      </c>
      <c r="K347" s="3"/>
      <c r="L347" s="21">
        <f t="shared" si="76"/>
        <v>335</v>
      </c>
      <c r="M347" s="22">
        <f>'Quadplex, Mortgage &amp; Rent'!$D$7</f>
        <v>4930.9559943990735</v>
      </c>
      <c r="N347" s="22">
        <f t="shared" si="83"/>
        <v>-14.604954567476431</v>
      </c>
      <c r="O347" s="22">
        <f t="shared" si="77"/>
        <v>-2655.0440056009265</v>
      </c>
      <c r="P347" s="33">
        <f>SUM('Quadplex, Mortgage &amp; Rent'!$P$12:$P$15)-M347</f>
        <v>2655.0440056009265</v>
      </c>
      <c r="Q347" s="22">
        <f t="shared" si="78"/>
        <v>-2655.0440056009265</v>
      </c>
      <c r="R347" s="24">
        <f t="shared" si="79"/>
        <v>359970.63911573961</v>
      </c>
      <c r="S347" s="4">
        <f t="shared" si="80"/>
        <v>0</v>
      </c>
      <c r="T347" s="4">
        <f t="shared" si="81"/>
        <v>0</v>
      </c>
    </row>
    <row r="348" spans="2:20" ht="15.6" x14ac:dyDescent="0.3">
      <c r="B348" s="21">
        <f t="shared" si="70"/>
        <v>336</v>
      </c>
      <c r="C348" s="22">
        <f>'Quadplex, Mortgage &amp; Rent'!$D$7</f>
        <v>4930.9559943990735</v>
      </c>
      <c r="D348" s="22">
        <f t="shared" si="82"/>
        <v>-30.727654999999999</v>
      </c>
      <c r="E348" s="22">
        <f t="shared" si="71"/>
        <v>-5586</v>
      </c>
      <c r="F348" s="33">
        <f>SUM('Quadplex, Mortgage &amp; Rent'!$D$12:$D$15)-C348</f>
        <v>5586</v>
      </c>
      <c r="G348" s="22">
        <f t="shared" si="72"/>
        <v>-5586</v>
      </c>
      <c r="H348" s="24">
        <f t="shared" si="73"/>
        <v>212072.3288153148</v>
      </c>
      <c r="I348" s="4">
        <f t="shared" si="74"/>
        <v>0</v>
      </c>
      <c r="J348" s="4">
        <f t="shared" si="75"/>
        <v>0</v>
      </c>
      <c r="K348" s="3"/>
      <c r="L348" s="21">
        <f t="shared" si="76"/>
        <v>336</v>
      </c>
      <c r="M348" s="22">
        <f>'Quadplex, Mortgage &amp; Rent'!$D$7</f>
        <v>4930.9559943990735</v>
      </c>
      <c r="N348" s="22">
        <f t="shared" si="83"/>
        <v>-14.604954567476431</v>
      </c>
      <c r="O348" s="22">
        <f t="shared" si="77"/>
        <v>-2655.0440056009265</v>
      </c>
      <c r="P348" s="33">
        <f>SUM('Quadplex, Mortgage &amp; Rent'!$P$12:$P$15)-M348</f>
        <v>2655.0440056009265</v>
      </c>
      <c r="Q348" s="22">
        <f t="shared" si="78"/>
        <v>-2655.0440056009265</v>
      </c>
      <c r="R348" s="24">
        <f t="shared" si="79"/>
        <v>359956.03416117211</v>
      </c>
      <c r="S348" s="4">
        <f t="shared" si="80"/>
        <v>0</v>
      </c>
      <c r="T348" s="4">
        <f t="shared" si="81"/>
        <v>0</v>
      </c>
    </row>
    <row r="349" spans="2:20" ht="15.6" x14ac:dyDescent="0.3">
      <c r="B349" s="21">
        <f t="shared" si="70"/>
        <v>337</v>
      </c>
      <c r="C349" s="22">
        <f>'Quadplex, Mortgage &amp; Rent'!$D$7</f>
        <v>4930.9559943990735</v>
      </c>
      <c r="D349" s="22">
        <f t="shared" si="82"/>
        <v>-30.727654999999999</v>
      </c>
      <c r="E349" s="22">
        <f t="shared" si="71"/>
        <v>-5586</v>
      </c>
      <c r="F349" s="33">
        <f>SUM('Quadplex, Mortgage &amp; Rent'!$D$12:$D$15)-C349</f>
        <v>5586</v>
      </c>
      <c r="G349" s="22">
        <f t="shared" si="72"/>
        <v>-5586</v>
      </c>
      <c r="H349" s="24">
        <f t="shared" si="73"/>
        <v>212041.60116031481</v>
      </c>
      <c r="I349" s="4">
        <f t="shared" si="74"/>
        <v>0</v>
      </c>
      <c r="J349" s="4">
        <f t="shared" si="75"/>
        <v>0</v>
      </c>
      <c r="K349" s="3"/>
      <c r="L349" s="21">
        <f t="shared" si="76"/>
        <v>337</v>
      </c>
      <c r="M349" s="22">
        <f>'Quadplex, Mortgage &amp; Rent'!$D$7</f>
        <v>4930.9559943990735</v>
      </c>
      <c r="N349" s="22">
        <f t="shared" si="83"/>
        <v>-14.604954567476431</v>
      </c>
      <c r="O349" s="22">
        <f t="shared" si="77"/>
        <v>-2655.0440056009265</v>
      </c>
      <c r="P349" s="33">
        <f>SUM('Quadplex, Mortgage &amp; Rent'!$P$12:$P$15)-M349</f>
        <v>2655.0440056009265</v>
      </c>
      <c r="Q349" s="22">
        <f t="shared" si="78"/>
        <v>-2655.0440056009265</v>
      </c>
      <c r="R349" s="24">
        <f t="shared" si="79"/>
        <v>359941.4292066046</v>
      </c>
      <c r="S349" s="4">
        <f t="shared" si="80"/>
        <v>0</v>
      </c>
      <c r="T349" s="4">
        <f t="shared" si="81"/>
        <v>0</v>
      </c>
    </row>
    <row r="350" spans="2:20" ht="15.6" x14ac:dyDescent="0.3">
      <c r="B350" s="21">
        <f t="shared" si="70"/>
        <v>338</v>
      </c>
      <c r="C350" s="22">
        <f>'Quadplex, Mortgage &amp; Rent'!$D$7</f>
        <v>4930.9559943990735</v>
      </c>
      <c r="D350" s="22">
        <f t="shared" si="82"/>
        <v>-30.727654999999999</v>
      </c>
      <c r="E350" s="22">
        <f t="shared" si="71"/>
        <v>-5586</v>
      </c>
      <c r="F350" s="33">
        <f>SUM('Quadplex, Mortgage &amp; Rent'!$D$12:$D$15)-C350</f>
        <v>5586</v>
      </c>
      <c r="G350" s="22">
        <f t="shared" si="72"/>
        <v>-5586</v>
      </c>
      <c r="H350" s="24">
        <f t="shared" si="73"/>
        <v>212010.87350531481</v>
      </c>
      <c r="I350" s="4">
        <f t="shared" si="74"/>
        <v>0</v>
      </c>
      <c r="J350" s="4">
        <f t="shared" si="75"/>
        <v>0</v>
      </c>
      <c r="K350" s="3"/>
      <c r="L350" s="21">
        <f t="shared" si="76"/>
        <v>338</v>
      </c>
      <c r="M350" s="22">
        <f>'Quadplex, Mortgage &amp; Rent'!$D$7</f>
        <v>4930.9559943990735</v>
      </c>
      <c r="N350" s="22">
        <f t="shared" si="83"/>
        <v>-14.604954567476431</v>
      </c>
      <c r="O350" s="22">
        <f t="shared" si="77"/>
        <v>-2655.0440056009265</v>
      </c>
      <c r="P350" s="33">
        <f>SUM('Quadplex, Mortgage &amp; Rent'!$P$12:$P$15)-M350</f>
        <v>2655.0440056009265</v>
      </c>
      <c r="Q350" s="22">
        <f t="shared" si="78"/>
        <v>-2655.0440056009265</v>
      </c>
      <c r="R350" s="24">
        <f t="shared" si="79"/>
        <v>359926.8242520371</v>
      </c>
      <c r="S350" s="4">
        <f t="shared" si="80"/>
        <v>0</v>
      </c>
      <c r="T350" s="4">
        <f t="shared" si="81"/>
        <v>0</v>
      </c>
    </row>
    <row r="351" spans="2:20" ht="15.6" x14ac:dyDescent="0.3">
      <c r="B351" s="21">
        <f t="shared" si="70"/>
        <v>339</v>
      </c>
      <c r="C351" s="22">
        <f>'Quadplex, Mortgage &amp; Rent'!$D$7</f>
        <v>4930.9559943990735</v>
      </c>
      <c r="D351" s="22">
        <f t="shared" si="82"/>
        <v>-30.727654999999999</v>
      </c>
      <c r="E351" s="22">
        <f t="shared" si="71"/>
        <v>-5586</v>
      </c>
      <c r="F351" s="33">
        <f>SUM('Quadplex, Mortgage &amp; Rent'!$D$12:$D$15)-C351</f>
        <v>5586</v>
      </c>
      <c r="G351" s="22">
        <f t="shared" si="72"/>
        <v>-5586</v>
      </c>
      <c r="H351" s="24">
        <f t="shared" si="73"/>
        <v>211980.14585031482</v>
      </c>
      <c r="I351" s="4">
        <f t="shared" si="74"/>
        <v>0</v>
      </c>
      <c r="J351" s="4">
        <f t="shared" si="75"/>
        <v>0</v>
      </c>
      <c r="K351" s="3"/>
      <c r="L351" s="21">
        <f t="shared" si="76"/>
        <v>339</v>
      </c>
      <c r="M351" s="22">
        <f>'Quadplex, Mortgage &amp; Rent'!$D$7</f>
        <v>4930.9559943990735</v>
      </c>
      <c r="N351" s="22">
        <f t="shared" si="83"/>
        <v>-14.604954567476431</v>
      </c>
      <c r="O351" s="22">
        <f t="shared" si="77"/>
        <v>-2655.0440056009265</v>
      </c>
      <c r="P351" s="33">
        <f>SUM('Quadplex, Mortgage &amp; Rent'!$P$12:$P$15)-M351</f>
        <v>2655.0440056009265</v>
      </c>
      <c r="Q351" s="22">
        <f t="shared" si="78"/>
        <v>-2655.0440056009265</v>
      </c>
      <c r="R351" s="24">
        <f t="shared" si="79"/>
        <v>359912.21929746959</v>
      </c>
      <c r="S351" s="4">
        <f t="shared" si="80"/>
        <v>0</v>
      </c>
      <c r="T351" s="4">
        <f t="shared" si="81"/>
        <v>0</v>
      </c>
    </row>
    <row r="352" spans="2:20" ht="15.6" x14ac:dyDescent="0.3">
      <c r="B352" s="21">
        <f t="shared" si="70"/>
        <v>340</v>
      </c>
      <c r="C352" s="22">
        <f>'Quadplex, Mortgage &amp; Rent'!$D$7</f>
        <v>4930.9559943990735</v>
      </c>
      <c r="D352" s="22">
        <f t="shared" si="82"/>
        <v>-30.727654999999999</v>
      </c>
      <c r="E352" s="22">
        <f t="shared" si="71"/>
        <v>-5586</v>
      </c>
      <c r="F352" s="33">
        <f>SUM('Quadplex, Mortgage &amp; Rent'!$D$12:$D$15)-C352</f>
        <v>5586</v>
      </c>
      <c r="G352" s="22">
        <f t="shared" si="72"/>
        <v>-5586</v>
      </c>
      <c r="H352" s="24">
        <f t="shared" si="73"/>
        <v>211949.41819531482</v>
      </c>
      <c r="I352" s="4">
        <f t="shared" si="74"/>
        <v>0</v>
      </c>
      <c r="J352" s="4">
        <f t="shared" si="75"/>
        <v>0</v>
      </c>
      <c r="K352" s="3"/>
      <c r="L352" s="21">
        <f t="shared" si="76"/>
        <v>340</v>
      </c>
      <c r="M352" s="22">
        <f>'Quadplex, Mortgage &amp; Rent'!$D$7</f>
        <v>4930.9559943990735</v>
      </c>
      <c r="N352" s="22">
        <f t="shared" si="83"/>
        <v>-14.604954567476431</v>
      </c>
      <c r="O352" s="22">
        <f t="shared" si="77"/>
        <v>-2655.0440056009265</v>
      </c>
      <c r="P352" s="33">
        <f>SUM('Quadplex, Mortgage &amp; Rent'!$P$12:$P$15)-M352</f>
        <v>2655.0440056009265</v>
      </c>
      <c r="Q352" s="22">
        <f t="shared" si="78"/>
        <v>-2655.0440056009265</v>
      </c>
      <c r="R352" s="24">
        <f t="shared" si="79"/>
        <v>359897.61434290209</v>
      </c>
      <c r="S352" s="4">
        <f t="shared" si="80"/>
        <v>0</v>
      </c>
      <c r="T352" s="4">
        <f t="shared" si="81"/>
        <v>0</v>
      </c>
    </row>
    <row r="353" spans="2:20" ht="15.6" x14ac:dyDescent="0.3">
      <c r="B353" s="21">
        <f t="shared" si="70"/>
        <v>341</v>
      </c>
      <c r="C353" s="22">
        <f>'Quadplex, Mortgage &amp; Rent'!$D$7</f>
        <v>4930.9559943990735</v>
      </c>
      <c r="D353" s="22">
        <f t="shared" si="82"/>
        <v>-30.727654999999999</v>
      </c>
      <c r="E353" s="22">
        <f t="shared" si="71"/>
        <v>-5586</v>
      </c>
      <c r="F353" s="33">
        <f>SUM('Quadplex, Mortgage &amp; Rent'!$D$12:$D$15)-C353</f>
        <v>5586</v>
      </c>
      <c r="G353" s="22">
        <f t="shared" si="72"/>
        <v>-5586</v>
      </c>
      <c r="H353" s="24">
        <f t="shared" si="73"/>
        <v>211918.69054031483</v>
      </c>
      <c r="I353" s="4">
        <f t="shared" si="74"/>
        <v>0</v>
      </c>
      <c r="J353" s="4">
        <f t="shared" si="75"/>
        <v>0</v>
      </c>
      <c r="K353" s="3"/>
      <c r="L353" s="21">
        <f t="shared" si="76"/>
        <v>341</v>
      </c>
      <c r="M353" s="22">
        <f>'Quadplex, Mortgage &amp; Rent'!$D$7</f>
        <v>4930.9559943990735</v>
      </c>
      <c r="N353" s="22">
        <f t="shared" si="83"/>
        <v>-14.604954567476431</v>
      </c>
      <c r="O353" s="22">
        <f t="shared" si="77"/>
        <v>-2655.0440056009265</v>
      </c>
      <c r="P353" s="33">
        <f>SUM('Quadplex, Mortgage &amp; Rent'!$P$12:$P$15)-M353</f>
        <v>2655.0440056009265</v>
      </c>
      <c r="Q353" s="22">
        <f t="shared" si="78"/>
        <v>-2655.0440056009265</v>
      </c>
      <c r="R353" s="24">
        <f t="shared" si="79"/>
        <v>359883.00938833458</v>
      </c>
      <c r="S353" s="4">
        <f t="shared" si="80"/>
        <v>0</v>
      </c>
      <c r="T353" s="4">
        <f t="shared" si="81"/>
        <v>0</v>
      </c>
    </row>
    <row r="354" spans="2:20" ht="15.6" x14ac:dyDescent="0.3">
      <c r="B354" s="21">
        <f t="shared" si="70"/>
        <v>342</v>
      </c>
      <c r="C354" s="22">
        <f>'Quadplex, Mortgage &amp; Rent'!$D$7</f>
        <v>4930.9559943990735</v>
      </c>
      <c r="D354" s="22">
        <f t="shared" si="82"/>
        <v>-30.727654999999999</v>
      </c>
      <c r="E354" s="22">
        <f t="shared" si="71"/>
        <v>-5586</v>
      </c>
      <c r="F354" s="33">
        <f>SUM('Quadplex, Mortgage &amp; Rent'!$D$12:$D$15)-C354</f>
        <v>5586</v>
      </c>
      <c r="G354" s="22">
        <f t="shared" si="72"/>
        <v>-5586</v>
      </c>
      <c r="H354" s="24">
        <f t="shared" si="73"/>
        <v>211887.96288531483</v>
      </c>
      <c r="I354" s="4">
        <f t="shared" si="74"/>
        <v>0</v>
      </c>
      <c r="J354" s="4">
        <f t="shared" si="75"/>
        <v>0</v>
      </c>
      <c r="K354" s="3"/>
      <c r="L354" s="21">
        <f t="shared" si="76"/>
        <v>342</v>
      </c>
      <c r="M354" s="22">
        <f>'Quadplex, Mortgage &amp; Rent'!$D$7</f>
        <v>4930.9559943990735</v>
      </c>
      <c r="N354" s="22">
        <f t="shared" si="83"/>
        <v>-14.604954567476431</v>
      </c>
      <c r="O354" s="22">
        <f t="shared" si="77"/>
        <v>-2655.0440056009265</v>
      </c>
      <c r="P354" s="33">
        <f>SUM('Quadplex, Mortgage &amp; Rent'!$P$12:$P$15)-M354</f>
        <v>2655.0440056009265</v>
      </c>
      <c r="Q354" s="22">
        <f t="shared" si="78"/>
        <v>-2655.0440056009265</v>
      </c>
      <c r="R354" s="24">
        <f t="shared" si="79"/>
        <v>359868.40443376708</v>
      </c>
      <c r="S354" s="4">
        <f t="shared" si="80"/>
        <v>0</v>
      </c>
      <c r="T354" s="4">
        <f t="shared" si="81"/>
        <v>0</v>
      </c>
    </row>
    <row r="355" spans="2:20" ht="15.6" x14ac:dyDescent="0.3">
      <c r="B355" s="21">
        <f t="shared" si="70"/>
        <v>343</v>
      </c>
      <c r="C355" s="22">
        <f>'Quadplex, Mortgage &amp; Rent'!$D$7</f>
        <v>4930.9559943990735</v>
      </c>
      <c r="D355" s="22">
        <f t="shared" si="82"/>
        <v>-30.727654999999999</v>
      </c>
      <c r="E355" s="22">
        <f t="shared" si="71"/>
        <v>-5586</v>
      </c>
      <c r="F355" s="33">
        <f>SUM('Quadplex, Mortgage &amp; Rent'!$D$12:$D$15)-C355</f>
        <v>5586</v>
      </c>
      <c r="G355" s="22">
        <f t="shared" si="72"/>
        <v>-5586</v>
      </c>
      <c r="H355" s="24">
        <f t="shared" si="73"/>
        <v>211857.23523031484</v>
      </c>
      <c r="I355" s="4">
        <f t="shared" si="74"/>
        <v>0</v>
      </c>
      <c r="J355" s="4">
        <f t="shared" si="75"/>
        <v>0</v>
      </c>
      <c r="K355" s="3"/>
      <c r="L355" s="21">
        <f t="shared" si="76"/>
        <v>343</v>
      </c>
      <c r="M355" s="22">
        <f>'Quadplex, Mortgage &amp; Rent'!$D$7</f>
        <v>4930.9559943990735</v>
      </c>
      <c r="N355" s="22">
        <f t="shared" si="83"/>
        <v>-14.604954567476431</v>
      </c>
      <c r="O355" s="22">
        <f t="shared" si="77"/>
        <v>-2655.0440056009265</v>
      </c>
      <c r="P355" s="33">
        <f>SUM('Quadplex, Mortgage &amp; Rent'!$P$12:$P$15)-M355</f>
        <v>2655.0440056009265</v>
      </c>
      <c r="Q355" s="22">
        <f t="shared" si="78"/>
        <v>-2655.0440056009265</v>
      </c>
      <c r="R355" s="24">
        <f t="shared" si="79"/>
        <v>359853.79947919957</v>
      </c>
      <c r="S355" s="4">
        <f t="shared" si="80"/>
        <v>0</v>
      </c>
      <c r="T355" s="4">
        <f t="shared" si="81"/>
        <v>0</v>
      </c>
    </row>
    <row r="356" spans="2:20" ht="15.6" x14ac:dyDescent="0.3">
      <c r="B356" s="21">
        <f t="shared" si="70"/>
        <v>344</v>
      </c>
      <c r="C356" s="22">
        <f>'Quadplex, Mortgage &amp; Rent'!$D$7</f>
        <v>4930.9559943990735</v>
      </c>
      <c r="D356" s="22">
        <f t="shared" si="82"/>
        <v>-30.727654999999999</v>
      </c>
      <c r="E356" s="22">
        <f t="shared" si="71"/>
        <v>-5586</v>
      </c>
      <c r="F356" s="33">
        <f>SUM('Quadplex, Mortgage &amp; Rent'!$D$12:$D$15)-C356</f>
        <v>5586</v>
      </c>
      <c r="G356" s="22">
        <f t="shared" si="72"/>
        <v>-5586</v>
      </c>
      <c r="H356" s="24">
        <f t="shared" si="73"/>
        <v>211826.50757531484</v>
      </c>
      <c r="I356" s="4">
        <f t="shared" si="74"/>
        <v>0</v>
      </c>
      <c r="J356" s="4">
        <f t="shared" si="75"/>
        <v>0</v>
      </c>
      <c r="K356" s="3"/>
      <c r="L356" s="21">
        <f t="shared" si="76"/>
        <v>344</v>
      </c>
      <c r="M356" s="22">
        <f>'Quadplex, Mortgage &amp; Rent'!$D$7</f>
        <v>4930.9559943990735</v>
      </c>
      <c r="N356" s="22">
        <f t="shared" si="83"/>
        <v>-14.604954567476431</v>
      </c>
      <c r="O356" s="22">
        <f t="shared" si="77"/>
        <v>-2655.0440056009265</v>
      </c>
      <c r="P356" s="33">
        <f>SUM('Quadplex, Mortgage &amp; Rent'!$P$12:$P$15)-M356</f>
        <v>2655.0440056009265</v>
      </c>
      <c r="Q356" s="22">
        <f t="shared" si="78"/>
        <v>-2655.0440056009265</v>
      </c>
      <c r="R356" s="24">
        <f t="shared" si="79"/>
        <v>359839.19452463207</v>
      </c>
      <c r="S356" s="4">
        <f t="shared" si="80"/>
        <v>0</v>
      </c>
      <c r="T356" s="4">
        <f t="shared" si="81"/>
        <v>0</v>
      </c>
    </row>
    <row r="357" spans="2:20" ht="15.6" x14ac:dyDescent="0.3">
      <c r="B357" s="21">
        <f t="shared" si="70"/>
        <v>345</v>
      </c>
      <c r="C357" s="22">
        <f>'Quadplex, Mortgage &amp; Rent'!$D$7</f>
        <v>4930.9559943990735</v>
      </c>
      <c r="D357" s="22">
        <f t="shared" si="82"/>
        <v>-30.727654999999999</v>
      </c>
      <c r="E357" s="22">
        <f t="shared" si="71"/>
        <v>-5586</v>
      </c>
      <c r="F357" s="33">
        <f>SUM('Quadplex, Mortgage &amp; Rent'!$D$12:$D$15)-C357</f>
        <v>5586</v>
      </c>
      <c r="G357" s="22">
        <f t="shared" si="72"/>
        <v>-5586</v>
      </c>
      <c r="H357" s="24">
        <f t="shared" si="73"/>
        <v>211795.77992031485</v>
      </c>
      <c r="I357" s="4">
        <f t="shared" si="74"/>
        <v>0</v>
      </c>
      <c r="J357" s="4">
        <f t="shared" si="75"/>
        <v>0</v>
      </c>
      <c r="K357" s="3"/>
      <c r="L357" s="21">
        <f t="shared" si="76"/>
        <v>345</v>
      </c>
      <c r="M357" s="22">
        <f>'Quadplex, Mortgage &amp; Rent'!$D$7</f>
        <v>4930.9559943990735</v>
      </c>
      <c r="N357" s="22">
        <f t="shared" si="83"/>
        <v>-14.604954567476431</v>
      </c>
      <c r="O357" s="22">
        <f t="shared" si="77"/>
        <v>-2655.0440056009265</v>
      </c>
      <c r="P357" s="33">
        <f>SUM('Quadplex, Mortgage &amp; Rent'!$P$12:$P$15)-M357</f>
        <v>2655.0440056009265</v>
      </c>
      <c r="Q357" s="22">
        <f t="shared" si="78"/>
        <v>-2655.0440056009265</v>
      </c>
      <c r="R357" s="24">
        <f t="shared" si="79"/>
        <v>359824.58957006456</v>
      </c>
      <c r="S357" s="4">
        <f t="shared" si="80"/>
        <v>0</v>
      </c>
      <c r="T357" s="4">
        <f t="shared" si="81"/>
        <v>0</v>
      </c>
    </row>
    <row r="358" spans="2:20" ht="15.6" x14ac:dyDescent="0.3">
      <c r="B358" s="21">
        <f t="shared" si="70"/>
        <v>346</v>
      </c>
      <c r="C358" s="22">
        <f>'Quadplex, Mortgage &amp; Rent'!$D$7</f>
        <v>4930.9559943990735</v>
      </c>
      <c r="D358" s="22">
        <f t="shared" si="82"/>
        <v>-30.727654999999999</v>
      </c>
      <c r="E358" s="22">
        <f t="shared" si="71"/>
        <v>-5586</v>
      </c>
      <c r="F358" s="33">
        <f>SUM('Quadplex, Mortgage &amp; Rent'!$D$12:$D$15)-C358</f>
        <v>5586</v>
      </c>
      <c r="G358" s="22">
        <f t="shared" si="72"/>
        <v>-5586</v>
      </c>
      <c r="H358" s="24">
        <f t="shared" si="73"/>
        <v>211765.05226531485</v>
      </c>
      <c r="I358" s="4">
        <f t="shared" si="74"/>
        <v>0</v>
      </c>
      <c r="J358" s="4">
        <f t="shared" si="75"/>
        <v>0</v>
      </c>
      <c r="K358" s="3"/>
      <c r="L358" s="21">
        <f t="shared" si="76"/>
        <v>346</v>
      </c>
      <c r="M358" s="22">
        <f>'Quadplex, Mortgage &amp; Rent'!$D$7</f>
        <v>4930.9559943990735</v>
      </c>
      <c r="N358" s="22">
        <f t="shared" si="83"/>
        <v>-14.604954567476431</v>
      </c>
      <c r="O358" s="22">
        <f t="shared" si="77"/>
        <v>-2655.0440056009265</v>
      </c>
      <c r="P358" s="33">
        <f>SUM('Quadplex, Mortgage &amp; Rent'!$P$12:$P$15)-M358</f>
        <v>2655.0440056009265</v>
      </c>
      <c r="Q358" s="22">
        <f t="shared" si="78"/>
        <v>-2655.0440056009265</v>
      </c>
      <c r="R358" s="24">
        <f t="shared" si="79"/>
        <v>359809.98461549706</v>
      </c>
      <c r="S358" s="4">
        <f t="shared" si="80"/>
        <v>0</v>
      </c>
      <c r="T358" s="4">
        <f t="shared" si="81"/>
        <v>0</v>
      </c>
    </row>
    <row r="359" spans="2:20" ht="15.6" x14ac:dyDescent="0.3">
      <c r="B359" s="21">
        <f t="shared" si="70"/>
        <v>347</v>
      </c>
      <c r="C359" s="22">
        <f>'Quadplex, Mortgage &amp; Rent'!$D$7</f>
        <v>4930.9559943990735</v>
      </c>
      <c r="D359" s="22">
        <f t="shared" si="82"/>
        <v>-30.727654999999999</v>
      </c>
      <c r="E359" s="22">
        <f t="shared" si="71"/>
        <v>-5586</v>
      </c>
      <c r="F359" s="33">
        <f>SUM('Quadplex, Mortgage &amp; Rent'!$D$12:$D$15)-C359</f>
        <v>5586</v>
      </c>
      <c r="G359" s="22">
        <f t="shared" si="72"/>
        <v>-5586</v>
      </c>
      <c r="H359" s="24">
        <f t="shared" si="73"/>
        <v>211734.32461031486</v>
      </c>
      <c r="I359" s="4">
        <f t="shared" si="74"/>
        <v>0</v>
      </c>
      <c r="J359" s="4">
        <f t="shared" si="75"/>
        <v>0</v>
      </c>
      <c r="K359" s="3"/>
      <c r="L359" s="21">
        <f t="shared" si="76"/>
        <v>347</v>
      </c>
      <c r="M359" s="22">
        <f>'Quadplex, Mortgage &amp; Rent'!$D$7</f>
        <v>4930.9559943990735</v>
      </c>
      <c r="N359" s="22">
        <f t="shared" si="83"/>
        <v>-14.604954567476431</v>
      </c>
      <c r="O359" s="22">
        <f t="shared" si="77"/>
        <v>-2655.0440056009265</v>
      </c>
      <c r="P359" s="33">
        <f>SUM('Quadplex, Mortgage &amp; Rent'!$P$12:$P$15)-M359</f>
        <v>2655.0440056009265</v>
      </c>
      <c r="Q359" s="22">
        <f t="shared" si="78"/>
        <v>-2655.0440056009265</v>
      </c>
      <c r="R359" s="24">
        <f t="shared" si="79"/>
        <v>359795.37966092955</v>
      </c>
      <c r="S359" s="4">
        <f t="shared" si="80"/>
        <v>0</v>
      </c>
      <c r="T359" s="4">
        <f t="shared" si="81"/>
        <v>0</v>
      </c>
    </row>
    <row r="360" spans="2:20" ht="15.6" x14ac:dyDescent="0.3">
      <c r="B360" s="21">
        <f t="shared" si="70"/>
        <v>348</v>
      </c>
      <c r="C360" s="22">
        <f>'Quadplex, Mortgage &amp; Rent'!$D$7</f>
        <v>4930.9559943990735</v>
      </c>
      <c r="D360" s="22">
        <f t="shared" si="82"/>
        <v>-30.727654999999999</v>
      </c>
      <c r="E360" s="22">
        <f t="shared" si="71"/>
        <v>-5586</v>
      </c>
      <c r="F360" s="33">
        <f>SUM('Quadplex, Mortgage &amp; Rent'!$D$12:$D$15)-C360</f>
        <v>5586</v>
      </c>
      <c r="G360" s="22">
        <f t="shared" si="72"/>
        <v>-5586</v>
      </c>
      <c r="H360" s="24">
        <f t="shared" si="73"/>
        <v>211703.59695531486</v>
      </c>
      <c r="I360" s="4">
        <f t="shared" si="74"/>
        <v>0</v>
      </c>
      <c r="J360" s="4">
        <f t="shared" si="75"/>
        <v>0</v>
      </c>
      <c r="K360" s="3"/>
      <c r="L360" s="21">
        <f t="shared" si="76"/>
        <v>348</v>
      </c>
      <c r="M360" s="22">
        <f>'Quadplex, Mortgage &amp; Rent'!$D$7</f>
        <v>4930.9559943990735</v>
      </c>
      <c r="N360" s="22">
        <f t="shared" si="83"/>
        <v>-14.604954567476431</v>
      </c>
      <c r="O360" s="22">
        <f t="shared" si="77"/>
        <v>-2655.0440056009265</v>
      </c>
      <c r="P360" s="33">
        <f>SUM('Quadplex, Mortgage &amp; Rent'!$P$12:$P$15)-M360</f>
        <v>2655.0440056009265</v>
      </c>
      <c r="Q360" s="22">
        <f t="shared" si="78"/>
        <v>-2655.0440056009265</v>
      </c>
      <c r="R360" s="24">
        <f t="shared" si="79"/>
        <v>359780.77470636205</v>
      </c>
      <c r="S360" s="4">
        <f t="shared" si="80"/>
        <v>0</v>
      </c>
      <c r="T360" s="4">
        <f t="shared" si="81"/>
        <v>0</v>
      </c>
    </row>
    <row r="361" spans="2:20" ht="15.6" x14ac:dyDescent="0.3">
      <c r="B361" s="21">
        <f t="shared" si="70"/>
        <v>349</v>
      </c>
      <c r="C361" s="22">
        <f>'Quadplex, Mortgage &amp; Rent'!$D$7</f>
        <v>4930.9559943990735</v>
      </c>
      <c r="D361" s="22">
        <f t="shared" si="82"/>
        <v>-30.727654999999999</v>
      </c>
      <c r="E361" s="22">
        <f t="shared" si="71"/>
        <v>-5586</v>
      </c>
      <c r="F361" s="33">
        <f>SUM('Quadplex, Mortgage &amp; Rent'!$D$12:$D$15)-C361</f>
        <v>5586</v>
      </c>
      <c r="G361" s="22">
        <f t="shared" si="72"/>
        <v>-5586</v>
      </c>
      <c r="H361" s="24">
        <f t="shared" si="73"/>
        <v>211672.86930031487</v>
      </c>
      <c r="I361" s="4">
        <f t="shared" si="74"/>
        <v>0</v>
      </c>
      <c r="J361" s="4">
        <f t="shared" si="75"/>
        <v>0</v>
      </c>
      <c r="K361" s="3"/>
      <c r="L361" s="21">
        <f t="shared" si="76"/>
        <v>349</v>
      </c>
      <c r="M361" s="22">
        <f>'Quadplex, Mortgage &amp; Rent'!$D$7</f>
        <v>4930.9559943990735</v>
      </c>
      <c r="N361" s="22">
        <f t="shared" si="83"/>
        <v>-14.604954567476431</v>
      </c>
      <c r="O361" s="22">
        <f t="shared" si="77"/>
        <v>-2655.0440056009265</v>
      </c>
      <c r="P361" s="33">
        <f>SUM('Quadplex, Mortgage &amp; Rent'!$P$12:$P$15)-M361</f>
        <v>2655.0440056009265</v>
      </c>
      <c r="Q361" s="22">
        <f t="shared" si="78"/>
        <v>-2655.0440056009265</v>
      </c>
      <c r="R361" s="24">
        <f t="shared" si="79"/>
        <v>359766.16975179454</v>
      </c>
      <c r="S361" s="4">
        <f t="shared" si="80"/>
        <v>0</v>
      </c>
      <c r="T361" s="4">
        <f t="shared" si="81"/>
        <v>0</v>
      </c>
    </row>
    <row r="362" spans="2:20" ht="15.6" x14ac:dyDescent="0.3">
      <c r="B362" s="21">
        <f t="shared" si="70"/>
        <v>350</v>
      </c>
      <c r="C362" s="22">
        <f>'Quadplex, Mortgage &amp; Rent'!$D$7</f>
        <v>4930.9559943990735</v>
      </c>
      <c r="D362" s="22">
        <f t="shared" si="82"/>
        <v>-30.727654999999999</v>
      </c>
      <c r="E362" s="22">
        <f t="shared" si="71"/>
        <v>-5586</v>
      </c>
      <c r="F362" s="33">
        <f>SUM('Quadplex, Mortgage &amp; Rent'!$D$12:$D$15)-C362</f>
        <v>5586</v>
      </c>
      <c r="G362" s="22">
        <f t="shared" si="72"/>
        <v>-5586</v>
      </c>
      <c r="H362" s="24">
        <f t="shared" si="73"/>
        <v>211642.14164531487</v>
      </c>
      <c r="I362" s="4">
        <f t="shared" si="74"/>
        <v>0</v>
      </c>
      <c r="J362" s="4">
        <f t="shared" si="75"/>
        <v>0</v>
      </c>
      <c r="K362" s="3"/>
      <c r="L362" s="21">
        <f t="shared" si="76"/>
        <v>350</v>
      </c>
      <c r="M362" s="22">
        <f>'Quadplex, Mortgage &amp; Rent'!$D$7</f>
        <v>4930.9559943990735</v>
      </c>
      <c r="N362" s="22">
        <f t="shared" si="83"/>
        <v>-14.604954567476431</v>
      </c>
      <c r="O362" s="22">
        <f t="shared" si="77"/>
        <v>-2655.0440056009265</v>
      </c>
      <c r="P362" s="33">
        <f>SUM('Quadplex, Mortgage &amp; Rent'!$P$12:$P$15)-M362</f>
        <v>2655.0440056009265</v>
      </c>
      <c r="Q362" s="22">
        <f t="shared" si="78"/>
        <v>-2655.0440056009265</v>
      </c>
      <c r="R362" s="24">
        <f t="shared" si="79"/>
        <v>359751.56479722704</v>
      </c>
      <c r="S362" s="4">
        <f t="shared" si="80"/>
        <v>0</v>
      </c>
      <c r="T362" s="4">
        <f t="shared" si="81"/>
        <v>0</v>
      </c>
    </row>
    <row r="363" spans="2:20" ht="15.6" x14ac:dyDescent="0.3">
      <c r="B363" s="21">
        <f t="shared" si="70"/>
        <v>351</v>
      </c>
      <c r="C363" s="22">
        <f>'Quadplex, Mortgage &amp; Rent'!$D$7</f>
        <v>4930.9559943990735</v>
      </c>
      <c r="D363" s="22">
        <f t="shared" si="82"/>
        <v>-30.727654999999999</v>
      </c>
      <c r="E363" s="22">
        <f t="shared" si="71"/>
        <v>-5586</v>
      </c>
      <c r="F363" s="33">
        <f>SUM('Quadplex, Mortgage &amp; Rent'!$D$12:$D$15)-C363</f>
        <v>5586</v>
      </c>
      <c r="G363" s="22">
        <f t="shared" si="72"/>
        <v>-5586</v>
      </c>
      <c r="H363" s="24">
        <f t="shared" si="73"/>
        <v>211611.41399031488</v>
      </c>
      <c r="I363" s="4">
        <f t="shared" si="74"/>
        <v>0</v>
      </c>
      <c r="J363" s="4">
        <f t="shared" si="75"/>
        <v>0</v>
      </c>
      <c r="K363" s="3"/>
      <c r="L363" s="21">
        <f t="shared" si="76"/>
        <v>351</v>
      </c>
      <c r="M363" s="22">
        <f>'Quadplex, Mortgage &amp; Rent'!$D$7</f>
        <v>4930.9559943990735</v>
      </c>
      <c r="N363" s="22">
        <f t="shared" si="83"/>
        <v>-14.604954567476431</v>
      </c>
      <c r="O363" s="22">
        <f t="shared" si="77"/>
        <v>-2655.0440056009265</v>
      </c>
      <c r="P363" s="33">
        <f>SUM('Quadplex, Mortgage &amp; Rent'!$P$12:$P$15)-M363</f>
        <v>2655.0440056009265</v>
      </c>
      <c r="Q363" s="22">
        <f t="shared" si="78"/>
        <v>-2655.0440056009265</v>
      </c>
      <c r="R363" s="24">
        <f t="shared" si="79"/>
        <v>359736.95984265953</v>
      </c>
      <c r="S363" s="4">
        <f t="shared" si="80"/>
        <v>0</v>
      </c>
      <c r="T363" s="4">
        <f t="shared" si="81"/>
        <v>0</v>
      </c>
    </row>
    <row r="364" spans="2:20" ht="15.6" x14ac:dyDescent="0.3">
      <c r="B364" s="21">
        <f t="shared" si="70"/>
        <v>352</v>
      </c>
      <c r="C364" s="22">
        <f>'Quadplex, Mortgage &amp; Rent'!$D$7</f>
        <v>4930.9559943990735</v>
      </c>
      <c r="D364" s="22">
        <f t="shared" si="82"/>
        <v>-30.727654999999999</v>
      </c>
      <c r="E364" s="22">
        <f t="shared" si="71"/>
        <v>-5586</v>
      </c>
      <c r="F364" s="33">
        <f>SUM('Quadplex, Mortgage &amp; Rent'!$D$12:$D$15)-C364</f>
        <v>5586</v>
      </c>
      <c r="G364" s="22">
        <f t="shared" si="72"/>
        <v>-5586</v>
      </c>
      <c r="H364" s="24">
        <f t="shared" si="73"/>
        <v>211580.68633531488</v>
      </c>
      <c r="I364" s="4">
        <f t="shared" si="74"/>
        <v>0</v>
      </c>
      <c r="J364" s="4">
        <f t="shared" si="75"/>
        <v>0</v>
      </c>
      <c r="K364" s="3"/>
      <c r="L364" s="21">
        <f t="shared" si="76"/>
        <v>352</v>
      </c>
      <c r="M364" s="22">
        <f>'Quadplex, Mortgage &amp; Rent'!$D$7</f>
        <v>4930.9559943990735</v>
      </c>
      <c r="N364" s="22">
        <f t="shared" si="83"/>
        <v>-14.604954567476431</v>
      </c>
      <c r="O364" s="22">
        <f t="shared" si="77"/>
        <v>-2655.0440056009265</v>
      </c>
      <c r="P364" s="33">
        <f>SUM('Quadplex, Mortgage &amp; Rent'!$P$12:$P$15)-M364</f>
        <v>2655.0440056009265</v>
      </c>
      <c r="Q364" s="22">
        <f t="shared" si="78"/>
        <v>-2655.0440056009265</v>
      </c>
      <c r="R364" s="24">
        <f t="shared" si="79"/>
        <v>359722.35488809203</v>
      </c>
      <c r="S364" s="4">
        <f t="shared" si="80"/>
        <v>0</v>
      </c>
      <c r="T364" s="4">
        <f t="shared" si="81"/>
        <v>0</v>
      </c>
    </row>
    <row r="365" spans="2:20" ht="15.6" x14ac:dyDescent="0.3">
      <c r="B365" s="21">
        <f t="shared" si="70"/>
        <v>353</v>
      </c>
      <c r="C365" s="22">
        <f>'Quadplex, Mortgage &amp; Rent'!$D$7</f>
        <v>4930.9559943990735</v>
      </c>
      <c r="D365" s="22">
        <f t="shared" si="82"/>
        <v>-30.727654999999999</v>
      </c>
      <c r="E365" s="22">
        <f t="shared" si="71"/>
        <v>-5586</v>
      </c>
      <c r="F365" s="33">
        <f>SUM('Quadplex, Mortgage &amp; Rent'!$D$12:$D$15)-C365</f>
        <v>5586</v>
      </c>
      <c r="G365" s="22">
        <f t="shared" si="72"/>
        <v>-5586</v>
      </c>
      <c r="H365" s="24">
        <f t="shared" si="73"/>
        <v>211549.95868031488</v>
      </c>
      <c r="I365" s="4">
        <f t="shared" si="74"/>
        <v>0</v>
      </c>
      <c r="J365" s="4">
        <f t="shared" si="75"/>
        <v>0</v>
      </c>
      <c r="K365" s="3"/>
      <c r="L365" s="21">
        <f t="shared" si="76"/>
        <v>353</v>
      </c>
      <c r="M365" s="22">
        <f>'Quadplex, Mortgage &amp; Rent'!$D$7</f>
        <v>4930.9559943990735</v>
      </c>
      <c r="N365" s="22">
        <f t="shared" si="83"/>
        <v>-14.604954567476431</v>
      </c>
      <c r="O365" s="22">
        <f t="shared" si="77"/>
        <v>-2655.0440056009265</v>
      </c>
      <c r="P365" s="33">
        <f>SUM('Quadplex, Mortgage &amp; Rent'!$P$12:$P$15)-M365</f>
        <v>2655.0440056009265</v>
      </c>
      <c r="Q365" s="22">
        <f t="shared" si="78"/>
        <v>-2655.0440056009265</v>
      </c>
      <c r="R365" s="24">
        <f t="shared" si="79"/>
        <v>359707.74993352452</v>
      </c>
      <c r="S365" s="4">
        <f t="shared" si="80"/>
        <v>0</v>
      </c>
      <c r="T365" s="4">
        <f t="shared" si="81"/>
        <v>0</v>
      </c>
    </row>
    <row r="366" spans="2:20" ht="15.6" x14ac:dyDescent="0.3">
      <c r="B366" s="21">
        <f t="shared" si="70"/>
        <v>354</v>
      </c>
      <c r="C366" s="22">
        <f>'Quadplex, Mortgage &amp; Rent'!$D$7</f>
        <v>4930.9559943990735</v>
      </c>
      <c r="D366" s="22">
        <f t="shared" si="82"/>
        <v>-30.727654999999999</v>
      </c>
      <c r="E366" s="22">
        <f t="shared" si="71"/>
        <v>-5586</v>
      </c>
      <c r="F366" s="33">
        <f>SUM('Quadplex, Mortgage &amp; Rent'!$D$12:$D$15)-C366</f>
        <v>5586</v>
      </c>
      <c r="G366" s="22">
        <f t="shared" si="72"/>
        <v>-5586</v>
      </c>
      <c r="H366" s="24">
        <f t="shared" si="73"/>
        <v>211519.23102531489</v>
      </c>
      <c r="I366" s="4">
        <f t="shared" si="74"/>
        <v>0</v>
      </c>
      <c r="J366" s="4">
        <f t="shared" si="75"/>
        <v>0</v>
      </c>
      <c r="K366" s="3"/>
      <c r="L366" s="21">
        <f t="shared" si="76"/>
        <v>354</v>
      </c>
      <c r="M366" s="22">
        <f>'Quadplex, Mortgage &amp; Rent'!$D$7</f>
        <v>4930.9559943990735</v>
      </c>
      <c r="N366" s="22">
        <f t="shared" si="83"/>
        <v>-14.604954567476431</v>
      </c>
      <c r="O366" s="22">
        <f t="shared" si="77"/>
        <v>-2655.0440056009265</v>
      </c>
      <c r="P366" s="33">
        <f>SUM('Quadplex, Mortgage &amp; Rent'!$P$12:$P$15)-M366</f>
        <v>2655.0440056009265</v>
      </c>
      <c r="Q366" s="22">
        <f t="shared" si="78"/>
        <v>-2655.0440056009265</v>
      </c>
      <c r="R366" s="24">
        <f t="shared" si="79"/>
        <v>359693.14497895702</v>
      </c>
      <c r="S366" s="4">
        <f t="shared" si="80"/>
        <v>0</v>
      </c>
      <c r="T366" s="4">
        <f t="shared" si="81"/>
        <v>0</v>
      </c>
    </row>
    <row r="367" spans="2:20" ht="15.6" x14ac:dyDescent="0.3">
      <c r="B367" s="21">
        <f t="shared" si="70"/>
        <v>355</v>
      </c>
      <c r="C367" s="22">
        <f>'Quadplex, Mortgage &amp; Rent'!$D$7</f>
        <v>4930.9559943990735</v>
      </c>
      <c r="D367" s="22">
        <f t="shared" si="82"/>
        <v>-30.727654999999999</v>
      </c>
      <c r="E367" s="22">
        <f t="shared" si="71"/>
        <v>-5586</v>
      </c>
      <c r="F367" s="33">
        <f>SUM('Quadplex, Mortgage &amp; Rent'!$D$12:$D$15)-C367</f>
        <v>5586</v>
      </c>
      <c r="G367" s="22">
        <f t="shared" si="72"/>
        <v>-5586</v>
      </c>
      <c r="H367" s="24">
        <f t="shared" si="73"/>
        <v>211488.50337031489</v>
      </c>
      <c r="I367" s="4">
        <f t="shared" si="74"/>
        <v>0</v>
      </c>
      <c r="J367" s="4">
        <f t="shared" si="75"/>
        <v>0</v>
      </c>
      <c r="K367" s="3"/>
      <c r="L367" s="21">
        <f t="shared" si="76"/>
        <v>355</v>
      </c>
      <c r="M367" s="22">
        <f>'Quadplex, Mortgage &amp; Rent'!$D$7</f>
        <v>4930.9559943990735</v>
      </c>
      <c r="N367" s="22">
        <f t="shared" si="83"/>
        <v>-14.604954567476431</v>
      </c>
      <c r="O367" s="22">
        <f t="shared" si="77"/>
        <v>-2655.0440056009265</v>
      </c>
      <c r="P367" s="33">
        <f>SUM('Quadplex, Mortgage &amp; Rent'!$P$12:$P$15)-M367</f>
        <v>2655.0440056009265</v>
      </c>
      <c r="Q367" s="22">
        <f t="shared" si="78"/>
        <v>-2655.0440056009265</v>
      </c>
      <c r="R367" s="24">
        <f t="shared" si="79"/>
        <v>359678.54002438951</v>
      </c>
      <c r="S367" s="4">
        <f t="shared" si="80"/>
        <v>0</v>
      </c>
      <c r="T367" s="4">
        <f t="shared" si="81"/>
        <v>0</v>
      </c>
    </row>
    <row r="368" spans="2:20" ht="15.6" x14ac:dyDescent="0.3">
      <c r="B368" s="21">
        <f t="shared" si="70"/>
        <v>356</v>
      </c>
      <c r="C368" s="22">
        <f>'Quadplex, Mortgage &amp; Rent'!$D$7</f>
        <v>4930.9559943990735</v>
      </c>
      <c r="D368" s="22">
        <f t="shared" si="82"/>
        <v>-30.727654999999999</v>
      </c>
      <c r="E368" s="22">
        <f t="shared" si="71"/>
        <v>-5586</v>
      </c>
      <c r="F368" s="33">
        <f>SUM('Quadplex, Mortgage &amp; Rent'!$D$12:$D$15)-C368</f>
        <v>5586</v>
      </c>
      <c r="G368" s="22">
        <f t="shared" si="72"/>
        <v>-5586</v>
      </c>
      <c r="H368" s="24">
        <f t="shared" si="73"/>
        <v>211457.7757153149</v>
      </c>
      <c r="I368" s="4">
        <f t="shared" si="74"/>
        <v>0</v>
      </c>
      <c r="J368" s="4">
        <f t="shared" si="75"/>
        <v>0</v>
      </c>
      <c r="K368" s="3"/>
      <c r="L368" s="21">
        <f t="shared" si="76"/>
        <v>356</v>
      </c>
      <c r="M368" s="22">
        <f>'Quadplex, Mortgage &amp; Rent'!$D$7</f>
        <v>4930.9559943990735</v>
      </c>
      <c r="N368" s="22">
        <f t="shared" si="83"/>
        <v>-14.604954567476431</v>
      </c>
      <c r="O368" s="22">
        <f t="shared" si="77"/>
        <v>-2655.0440056009265</v>
      </c>
      <c r="P368" s="33">
        <f>SUM('Quadplex, Mortgage &amp; Rent'!$P$12:$P$15)-M368</f>
        <v>2655.0440056009265</v>
      </c>
      <c r="Q368" s="22">
        <f t="shared" si="78"/>
        <v>-2655.0440056009265</v>
      </c>
      <c r="R368" s="24">
        <f t="shared" si="79"/>
        <v>359663.93506982201</v>
      </c>
      <c r="S368" s="4">
        <f t="shared" si="80"/>
        <v>0</v>
      </c>
      <c r="T368" s="4">
        <f t="shared" si="81"/>
        <v>0</v>
      </c>
    </row>
    <row r="369" spans="2:20" ht="15.6" x14ac:dyDescent="0.3">
      <c r="B369" s="21">
        <f t="shared" si="70"/>
        <v>357</v>
      </c>
      <c r="C369" s="22">
        <f>'Quadplex, Mortgage &amp; Rent'!$D$7</f>
        <v>4930.9559943990735</v>
      </c>
      <c r="D369" s="22">
        <f t="shared" si="82"/>
        <v>-30.727654999999999</v>
      </c>
      <c r="E369" s="22">
        <f t="shared" si="71"/>
        <v>-5586</v>
      </c>
      <c r="F369" s="33">
        <f>SUM('Quadplex, Mortgage &amp; Rent'!$D$12:$D$15)-C369</f>
        <v>5586</v>
      </c>
      <c r="G369" s="22">
        <f t="shared" si="72"/>
        <v>-5586</v>
      </c>
      <c r="H369" s="24">
        <f t="shared" si="73"/>
        <v>211427.0480603149</v>
      </c>
      <c r="I369" s="4">
        <f t="shared" si="74"/>
        <v>0</v>
      </c>
      <c r="J369" s="4">
        <f t="shared" si="75"/>
        <v>0</v>
      </c>
      <c r="K369" s="3"/>
      <c r="L369" s="21">
        <f t="shared" si="76"/>
        <v>357</v>
      </c>
      <c r="M369" s="22">
        <f>'Quadplex, Mortgage &amp; Rent'!$D$7</f>
        <v>4930.9559943990735</v>
      </c>
      <c r="N369" s="22">
        <f t="shared" si="83"/>
        <v>-14.604954567476431</v>
      </c>
      <c r="O369" s="22">
        <f t="shared" si="77"/>
        <v>-2655.0440056009265</v>
      </c>
      <c r="P369" s="33">
        <f>SUM('Quadplex, Mortgage &amp; Rent'!$P$12:$P$15)-M369</f>
        <v>2655.0440056009265</v>
      </c>
      <c r="Q369" s="22">
        <f t="shared" si="78"/>
        <v>-2655.0440056009265</v>
      </c>
      <c r="R369" s="24">
        <f t="shared" si="79"/>
        <v>359649.3301152545</v>
      </c>
      <c r="S369" s="4">
        <f t="shared" si="80"/>
        <v>0</v>
      </c>
      <c r="T369" s="4">
        <f t="shared" si="81"/>
        <v>0</v>
      </c>
    </row>
    <row r="370" spans="2:20" ht="15.6" x14ac:dyDescent="0.3">
      <c r="B370" s="21">
        <f t="shared" si="70"/>
        <v>358</v>
      </c>
      <c r="C370" s="22">
        <f>'Quadplex, Mortgage &amp; Rent'!$D$7</f>
        <v>4930.9559943990735</v>
      </c>
      <c r="D370" s="22">
        <f t="shared" si="82"/>
        <v>-30.727654999999999</v>
      </c>
      <c r="E370" s="22">
        <f t="shared" si="71"/>
        <v>-5586</v>
      </c>
      <c r="F370" s="33">
        <f>SUM('Quadplex, Mortgage &amp; Rent'!$D$12:$D$15)-C370</f>
        <v>5586</v>
      </c>
      <c r="G370" s="22">
        <f t="shared" si="72"/>
        <v>-5586</v>
      </c>
      <c r="H370" s="24">
        <f t="shared" si="73"/>
        <v>211396.32040531491</v>
      </c>
      <c r="I370" s="4">
        <f t="shared" si="74"/>
        <v>0</v>
      </c>
      <c r="J370" s="4">
        <f t="shared" si="75"/>
        <v>0</v>
      </c>
      <c r="K370" s="3"/>
      <c r="L370" s="21">
        <f t="shared" si="76"/>
        <v>358</v>
      </c>
      <c r="M370" s="22">
        <f>'Quadplex, Mortgage &amp; Rent'!$D$7</f>
        <v>4930.9559943990735</v>
      </c>
      <c r="N370" s="22">
        <f t="shared" si="83"/>
        <v>-14.604954567476431</v>
      </c>
      <c r="O370" s="22">
        <f t="shared" si="77"/>
        <v>-2655.0440056009265</v>
      </c>
      <c r="P370" s="33">
        <f>SUM('Quadplex, Mortgage &amp; Rent'!$P$12:$P$15)-M370</f>
        <v>2655.0440056009265</v>
      </c>
      <c r="Q370" s="22">
        <f t="shared" si="78"/>
        <v>-2655.0440056009265</v>
      </c>
      <c r="R370" s="24">
        <f t="shared" si="79"/>
        <v>359634.725160687</v>
      </c>
      <c r="S370" s="4">
        <f t="shared" si="80"/>
        <v>0</v>
      </c>
      <c r="T370" s="4">
        <f t="shared" si="81"/>
        <v>0</v>
      </c>
    </row>
    <row r="371" spans="2:20" ht="15.6" x14ac:dyDescent="0.3">
      <c r="B371" s="21">
        <f t="shared" si="70"/>
        <v>359</v>
      </c>
      <c r="C371" s="22">
        <f>'Quadplex, Mortgage &amp; Rent'!$D$7</f>
        <v>4930.9559943990735</v>
      </c>
      <c r="D371" s="22">
        <f t="shared" si="82"/>
        <v>-30.727654999999999</v>
      </c>
      <c r="E371" s="22">
        <f t="shared" si="71"/>
        <v>-5586</v>
      </c>
      <c r="F371" s="33">
        <f>SUM('Quadplex, Mortgage &amp; Rent'!$D$12:$D$15)-C371</f>
        <v>5586</v>
      </c>
      <c r="G371" s="22">
        <f t="shared" si="72"/>
        <v>-5586</v>
      </c>
      <c r="H371" s="24">
        <f t="shared" si="73"/>
        <v>211365.59275031491</v>
      </c>
      <c r="I371" s="4">
        <f t="shared" si="74"/>
        <v>0</v>
      </c>
      <c r="J371" s="4">
        <f t="shared" si="75"/>
        <v>0</v>
      </c>
      <c r="K371" s="3"/>
      <c r="L371" s="21">
        <f t="shared" si="76"/>
        <v>359</v>
      </c>
      <c r="M371" s="22">
        <f>'Quadplex, Mortgage &amp; Rent'!$D$7</f>
        <v>4930.9559943990735</v>
      </c>
      <c r="N371" s="22">
        <f t="shared" si="83"/>
        <v>-14.604954567476431</v>
      </c>
      <c r="O371" s="22">
        <f t="shared" si="77"/>
        <v>-2655.0440056009265</v>
      </c>
      <c r="P371" s="33">
        <f>SUM('Quadplex, Mortgage &amp; Rent'!$P$12:$P$15)-M371</f>
        <v>2655.0440056009265</v>
      </c>
      <c r="Q371" s="22">
        <f t="shared" si="78"/>
        <v>-2655.0440056009265</v>
      </c>
      <c r="R371" s="24">
        <f t="shared" si="79"/>
        <v>359620.12020611949</v>
      </c>
      <c r="S371" s="4">
        <f t="shared" si="80"/>
        <v>0</v>
      </c>
      <c r="T371" s="4">
        <f t="shared" si="81"/>
        <v>0</v>
      </c>
    </row>
    <row r="372" spans="2:20" ht="15.6" x14ac:dyDescent="0.3">
      <c r="B372" s="25">
        <f t="shared" si="70"/>
        <v>360</v>
      </c>
      <c r="C372" s="22">
        <f>'Quadplex, Mortgage &amp; Rent'!$D$7</f>
        <v>4930.9559943990735</v>
      </c>
      <c r="D372" s="26">
        <f t="shared" si="82"/>
        <v>-30.727654999999999</v>
      </c>
      <c r="E372" s="26">
        <f t="shared" si="71"/>
        <v>-5586</v>
      </c>
      <c r="F372" s="33">
        <f>SUM('Quadplex, Mortgage &amp; Rent'!$D$12:$D$15)-C372</f>
        <v>5586</v>
      </c>
      <c r="G372" s="26">
        <f t="shared" si="72"/>
        <v>-5586</v>
      </c>
      <c r="H372" s="27">
        <f t="shared" si="73"/>
        <v>211334.86509531492</v>
      </c>
      <c r="I372" s="4">
        <f t="shared" si="74"/>
        <v>0</v>
      </c>
      <c r="J372" s="4">
        <f t="shared" si="75"/>
        <v>0</v>
      </c>
      <c r="K372" s="3"/>
      <c r="L372" s="25">
        <f t="shared" si="76"/>
        <v>360</v>
      </c>
      <c r="M372" s="22">
        <f>'Quadplex, Mortgage &amp; Rent'!$D$7</f>
        <v>4930.9559943990735</v>
      </c>
      <c r="N372" s="26">
        <f t="shared" si="83"/>
        <v>-14.604954567476431</v>
      </c>
      <c r="O372" s="26">
        <f t="shared" si="77"/>
        <v>-2655.0440056009265</v>
      </c>
      <c r="P372" s="33">
        <f>SUM('Quadplex, Mortgage &amp; Rent'!$P$12:$P$15)-M372</f>
        <v>2655.0440056009265</v>
      </c>
      <c r="Q372" s="26">
        <f t="shared" si="78"/>
        <v>-2655.0440056009265</v>
      </c>
      <c r="R372" s="27">
        <f t="shared" si="79"/>
        <v>359605.51525155199</v>
      </c>
      <c r="S372" s="4">
        <f t="shared" si="80"/>
        <v>0</v>
      </c>
      <c r="T372" s="4">
        <f t="shared" si="81"/>
        <v>0</v>
      </c>
    </row>
    <row r="373" spans="2:20" ht="15.6" x14ac:dyDescent="0.3">
      <c r="B373" s="5"/>
      <c r="C373" s="28"/>
      <c r="D373" s="13"/>
      <c r="E373" s="13"/>
      <c r="F373" s="13"/>
      <c r="G373" s="8"/>
      <c r="H373" s="29"/>
      <c r="I373" s="30"/>
      <c r="J373" s="4"/>
      <c r="K373" s="3"/>
      <c r="L373" s="5"/>
      <c r="M373" s="28"/>
      <c r="N373" s="13"/>
      <c r="O373" s="13"/>
      <c r="P373" s="13"/>
      <c r="Q373" s="8"/>
      <c r="R373" s="29"/>
      <c r="S373" s="30"/>
      <c r="T373" s="4"/>
    </row>
    <row r="374" spans="2:20" ht="15.6" x14ac:dyDescent="0.3">
      <c r="B374" s="5"/>
      <c r="C374" s="13"/>
      <c r="D374" s="13"/>
      <c r="E374" s="13"/>
      <c r="F374" s="13"/>
      <c r="G374" s="8"/>
      <c r="H374" s="17"/>
      <c r="I374" s="30"/>
      <c r="J374" s="4"/>
      <c r="K374" s="3"/>
      <c r="L374" s="5"/>
      <c r="M374" s="13"/>
      <c r="N374" s="13"/>
      <c r="O374" s="13"/>
      <c r="P374" s="13"/>
      <c r="Q374" s="8"/>
      <c r="R374" s="17"/>
      <c r="S374" s="30"/>
      <c r="T374" s="4"/>
    </row>
    <row r="375" spans="2:20" ht="15.6" x14ac:dyDescent="0.3">
      <c r="B375" s="5"/>
      <c r="C375" s="13"/>
      <c r="D375" s="13"/>
      <c r="E375" s="13"/>
      <c r="F375" s="13"/>
      <c r="G375" s="8"/>
      <c r="H375" s="17"/>
      <c r="I375" s="30"/>
      <c r="J375" s="4"/>
      <c r="K375" s="3"/>
      <c r="L375" s="5"/>
      <c r="M375" s="13"/>
      <c r="N375" s="13"/>
      <c r="O375" s="13"/>
      <c r="P375" s="13"/>
      <c r="Q375" s="8"/>
      <c r="R375" s="17"/>
      <c r="S375" s="30"/>
      <c r="T375" s="4"/>
    </row>
    <row r="376" spans="2:20" ht="15.6" x14ac:dyDescent="0.3">
      <c r="B376" s="5"/>
      <c r="C376" s="13"/>
      <c r="D376" s="13"/>
      <c r="E376" s="13"/>
      <c r="F376" s="13"/>
      <c r="G376" s="8"/>
      <c r="H376" s="17"/>
      <c r="I376" s="30"/>
      <c r="J376" s="4"/>
      <c r="K376" s="3"/>
      <c r="L376" s="5"/>
      <c r="M376" s="13"/>
      <c r="N376" s="13"/>
      <c r="O376" s="13"/>
      <c r="P376" s="13"/>
      <c r="Q376" s="8"/>
      <c r="R376" s="17"/>
      <c r="S376" s="30"/>
      <c r="T376" s="4"/>
    </row>
    <row r="377" spans="2:20" ht="15.6" x14ac:dyDescent="0.3">
      <c r="B377" s="5"/>
      <c r="C377" s="13"/>
      <c r="D377" s="13"/>
      <c r="E377" s="13"/>
      <c r="F377" s="13"/>
      <c r="G377" s="8"/>
      <c r="H377" s="17"/>
      <c r="I377" s="30"/>
      <c r="J377" s="4"/>
      <c r="K377" s="3"/>
      <c r="L377" s="5"/>
      <c r="M377" s="13"/>
      <c r="N377" s="13"/>
      <c r="O377" s="13"/>
      <c r="P377" s="13"/>
      <c r="Q377" s="8"/>
      <c r="R377" s="17"/>
      <c r="S377" s="30"/>
      <c r="T377" s="4"/>
    </row>
    <row r="378" spans="2:20" ht="15.6" x14ac:dyDescent="0.3">
      <c r="B378" s="5"/>
      <c r="C378" s="13"/>
      <c r="D378" s="13"/>
      <c r="E378" s="13"/>
      <c r="F378" s="13"/>
      <c r="G378" s="8"/>
      <c r="H378" s="17"/>
      <c r="I378" s="30"/>
      <c r="J378" s="4"/>
      <c r="K378" s="3"/>
      <c r="L378" s="5"/>
      <c r="M378" s="13"/>
      <c r="N378" s="13"/>
      <c r="O378" s="13"/>
      <c r="P378" s="13"/>
      <c r="Q378" s="8"/>
      <c r="R378" s="17"/>
      <c r="S378" s="30"/>
      <c r="T378" s="4"/>
    </row>
    <row r="379" spans="2:20" ht="15.6" x14ac:dyDescent="0.3">
      <c r="B379" s="5"/>
      <c r="C379" s="13"/>
      <c r="D379" s="13"/>
      <c r="E379" s="13"/>
      <c r="F379" s="13"/>
      <c r="G379" s="8"/>
      <c r="H379" s="17"/>
      <c r="I379" s="30"/>
      <c r="J379" s="4"/>
      <c r="K379" s="3"/>
      <c r="L379" s="5"/>
      <c r="M379" s="13"/>
      <c r="N379" s="13"/>
      <c r="O379" s="13"/>
      <c r="P379" s="13"/>
      <c r="Q379" s="8"/>
      <c r="R379" s="17"/>
      <c r="S379" s="30"/>
      <c r="T379" s="4"/>
    </row>
    <row r="380" spans="2:20" ht="15.6" x14ac:dyDescent="0.3">
      <c r="B380" s="5"/>
      <c r="C380" s="13"/>
      <c r="D380" s="13"/>
      <c r="E380" s="13"/>
      <c r="F380" s="13"/>
      <c r="G380" s="8"/>
      <c r="H380" s="17"/>
      <c r="I380" s="30"/>
      <c r="J380" s="4"/>
      <c r="K380" s="3"/>
      <c r="L380" s="5"/>
      <c r="M380" s="13"/>
      <c r="N380" s="13"/>
      <c r="O380" s="13"/>
      <c r="P380" s="13"/>
      <c r="Q380" s="8"/>
      <c r="R380" s="17"/>
      <c r="S380" s="30"/>
      <c r="T380" s="4"/>
    </row>
    <row r="381" spans="2:20" ht="15.6" x14ac:dyDescent="0.3">
      <c r="B381" s="5"/>
      <c r="C381" s="13"/>
      <c r="D381" s="13"/>
      <c r="E381" s="13"/>
      <c r="F381" s="13"/>
      <c r="G381" s="8"/>
      <c r="H381" s="17"/>
      <c r="I381" s="30"/>
      <c r="J381" s="4"/>
      <c r="K381" s="3"/>
      <c r="L381" s="5"/>
      <c r="M381" s="13"/>
      <c r="N381" s="13"/>
      <c r="O381" s="13"/>
      <c r="P381" s="13"/>
      <c r="Q381" s="8"/>
      <c r="R381" s="17"/>
      <c r="S381" s="30"/>
      <c r="T381" s="4"/>
    </row>
    <row r="382" spans="2:20" ht="15.6" x14ac:dyDescent="0.3">
      <c r="B382" s="5"/>
      <c r="C382" s="13"/>
      <c r="D382" s="13"/>
      <c r="E382" s="13"/>
      <c r="F382" s="13"/>
      <c r="G382" s="8"/>
      <c r="H382" s="17"/>
      <c r="I382" s="30"/>
      <c r="J382" s="4"/>
      <c r="K382" s="3"/>
      <c r="L382" s="5"/>
      <c r="M382" s="13"/>
      <c r="N382" s="13"/>
      <c r="O382" s="13"/>
      <c r="P382" s="13"/>
      <c r="Q382" s="8"/>
      <c r="R382" s="17"/>
      <c r="S382" s="30"/>
      <c r="T382" s="4"/>
    </row>
    <row r="383" spans="2:20" ht="15.6" x14ac:dyDescent="0.3">
      <c r="B383" s="5"/>
      <c r="C383" s="13"/>
      <c r="D383" s="13"/>
      <c r="E383" s="13"/>
      <c r="F383" s="13"/>
      <c r="G383" s="8"/>
      <c r="H383" s="17"/>
      <c r="I383" s="30"/>
      <c r="J383" s="4"/>
      <c r="K383" s="3"/>
      <c r="L383" s="5"/>
      <c r="M383" s="13"/>
      <c r="N383" s="13"/>
      <c r="O383" s="13"/>
      <c r="P383" s="13"/>
      <c r="Q383" s="8"/>
      <c r="R383" s="17"/>
      <c r="S383" s="30"/>
      <c r="T383" s="4"/>
    </row>
    <row r="384" spans="2:20" ht="15.6" x14ac:dyDescent="0.3">
      <c r="B384" s="5"/>
      <c r="C384" s="13"/>
      <c r="D384" s="13"/>
      <c r="E384" s="13"/>
      <c r="F384" s="13"/>
      <c r="G384" s="8"/>
      <c r="H384" s="17"/>
      <c r="I384" s="30"/>
      <c r="J384" s="4"/>
      <c r="K384" s="3"/>
      <c r="L384" s="5"/>
      <c r="M384" s="13"/>
      <c r="N384" s="13"/>
      <c r="O384" s="13"/>
      <c r="P384" s="13"/>
      <c r="Q384" s="8"/>
      <c r="R384" s="17"/>
      <c r="S384" s="30"/>
      <c r="T384" s="4"/>
    </row>
    <row r="385" spans="2:20" ht="15.6" x14ac:dyDescent="0.3">
      <c r="B385" s="5"/>
      <c r="C385" s="13"/>
      <c r="D385" s="13"/>
      <c r="E385" s="13"/>
      <c r="F385" s="13"/>
      <c r="G385" s="8"/>
      <c r="H385" s="17"/>
      <c r="I385" s="30"/>
      <c r="J385" s="4"/>
      <c r="K385" s="3"/>
      <c r="L385" s="5"/>
      <c r="M385" s="13"/>
      <c r="N385" s="13"/>
      <c r="O385" s="13"/>
      <c r="P385" s="13"/>
      <c r="Q385" s="8"/>
      <c r="R385" s="17"/>
      <c r="S385" s="30"/>
      <c r="T385" s="4"/>
    </row>
    <row r="386" spans="2:20" ht="15.6" x14ac:dyDescent="0.3">
      <c r="B386" s="5"/>
      <c r="C386" s="13"/>
      <c r="D386" s="13"/>
      <c r="E386" s="13"/>
      <c r="F386" s="13"/>
      <c r="G386" s="8"/>
      <c r="H386" s="17"/>
      <c r="I386" s="30"/>
      <c r="J386" s="4"/>
      <c r="K386" s="3"/>
      <c r="L386" s="5"/>
      <c r="M386" s="13"/>
      <c r="N386" s="13"/>
      <c r="O386" s="13"/>
      <c r="P386" s="13"/>
      <c r="Q386" s="8"/>
      <c r="R386" s="17"/>
      <c r="S386" s="30"/>
      <c r="T386" s="4"/>
    </row>
    <row r="387" spans="2:20" ht="15.6" x14ac:dyDescent="0.3">
      <c r="B387" s="5"/>
      <c r="C387" s="13"/>
      <c r="D387" s="13"/>
      <c r="E387" s="13"/>
      <c r="F387" s="13"/>
      <c r="G387" s="8"/>
      <c r="H387" s="17"/>
      <c r="I387" s="30"/>
      <c r="J387" s="4"/>
      <c r="K387" s="3"/>
      <c r="L387" s="5"/>
      <c r="M387" s="13"/>
      <c r="N387" s="13"/>
      <c r="O387" s="13"/>
      <c r="P387" s="13"/>
      <c r="Q387" s="8"/>
      <c r="R387" s="17"/>
      <c r="S387" s="30"/>
      <c r="T387" s="4"/>
    </row>
    <row r="388" spans="2:20" ht="15.6" x14ac:dyDescent="0.3">
      <c r="B388" s="5"/>
      <c r="C388" s="13"/>
      <c r="D388" s="13"/>
      <c r="E388" s="13"/>
      <c r="F388" s="13"/>
      <c r="G388" s="8"/>
      <c r="H388" s="17"/>
      <c r="I388" s="30"/>
      <c r="J388" s="4"/>
      <c r="K388" s="3"/>
      <c r="L388" s="5"/>
      <c r="M388" s="13"/>
      <c r="N388" s="13"/>
      <c r="O388" s="13"/>
      <c r="P388" s="13"/>
      <c r="Q388" s="8"/>
      <c r="R388" s="17"/>
      <c r="S388" s="30"/>
      <c r="T388" s="4"/>
    </row>
    <row r="389" spans="2:20" ht="15.6" x14ac:dyDescent="0.3">
      <c r="B389" s="5"/>
      <c r="C389" s="13"/>
      <c r="D389" s="13"/>
      <c r="E389" s="13"/>
      <c r="F389" s="13"/>
      <c r="G389" s="8"/>
      <c r="H389" s="17"/>
      <c r="I389" s="30"/>
      <c r="J389" s="4"/>
      <c r="K389" s="3"/>
      <c r="L389" s="5"/>
      <c r="M389" s="13"/>
      <c r="N389" s="13"/>
      <c r="O389" s="13"/>
      <c r="P389" s="13"/>
      <c r="Q389" s="8"/>
      <c r="R389" s="17"/>
      <c r="S389" s="30"/>
      <c r="T389" s="4"/>
    </row>
    <row r="390" spans="2:20" ht="15.6" x14ac:dyDescent="0.3">
      <c r="B390" s="5"/>
      <c r="C390" s="13"/>
      <c r="D390" s="13"/>
      <c r="E390" s="13"/>
      <c r="F390" s="13"/>
      <c r="G390" s="8"/>
      <c r="H390" s="17"/>
      <c r="I390" s="30"/>
      <c r="J390" s="4"/>
      <c r="K390" s="3"/>
      <c r="L390" s="5"/>
      <c r="M390" s="13"/>
      <c r="N390" s="13"/>
      <c r="O390" s="13"/>
      <c r="P390" s="13"/>
      <c r="Q390" s="8"/>
      <c r="R390" s="17"/>
      <c r="S390" s="30"/>
      <c r="T390" s="4"/>
    </row>
    <row r="391" spans="2:20" ht="15.6" x14ac:dyDescent="0.3">
      <c r="B391" s="5"/>
      <c r="C391" s="13"/>
      <c r="D391" s="13"/>
      <c r="E391" s="13"/>
      <c r="F391" s="13"/>
      <c r="G391" s="8"/>
      <c r="H391" s="17"/>
      <c r="I391" s="30"/>
      <c r="J391" s="4"/>
      <c r="K391" s="3"/>
      <c r="L391" s="5"/>
      <c r="M391" s="13"/>
      <c r="N391" s="13"/>
      <c r="O391" s="13"/>
      <c r="P391" s="13"/>
      <c r="Q391" s="8"/>
      <c r="R391" s="17"/>
      <c r="S391" s="30"/>
      <c r="T391" s="4"/>
    </row>
    <row r="392" spans="2:20" ht="15.6" x14ac:dyDescent="0.3">
      <c r="B392" s="5"/>
      <c r="C392" s="13"/>
      <c r="D392" s="13"/>
      <c r="E392" s="13"/>
      <c r="F392" s="13"/>
      <c r="G392" s="8"/>
      <c r="H392" s="17"/>
      <c r="I392" s="30"/>
      <c r="J392" s="4"/>
      <c r="K392" s="3"/>
      <c r="L392" s="5"/>
      <c r="M392" s="13"/>
      <c r="N392" s="13"/>
      <c r="O392" s="13"/>
      <c r="P392" s="13"/>
      <c r="Q392" s="8"/>
      <c r="R392" s="17"/>
      <c r="S392" s="30"/>
      <c r="T392" s="4"/>
    </row>
    <row r="393" spans="2:20" ht="15.6" x14ac:dyDescent="0.3">
      <c r="B393" s="5"/>
      <c r="C393" s="13"/>
      <c r="D393" s="13"/>
      <c r="E393" s="13"/>
      <c r="F393" s="13"/>
      <c r="G393" s="8"/>
      <c r="H393" s="17"/>
      <c r="I393" s="30"/>
      <c r="J393" s="4"/>
      <c r="K393" s="3"/>
      <c r="L393" s="5"/>
      <c r="M393" s="13"/>
      <c r="N393" s="13"/>
      <c r="O393" s="13"/>
      <c r="P393" s="13"/>
      <c r="Q393" s="8"/>
      <c r="R393" s="17"/>
      <c r="S393" s="30"/>
      <c r="T393" s="4"/>
    </row>
    <row r="394" spans="2:20" ht="15.6" x14ac:dyDescent="0.3">
      <c r="B394" s="5"/>
      <c r="C394" s="13"/>
      <c r="D394" s="13"/>
      <c r="E394" s="13"/>
      <c r="F394" s="13"/>
      <c r="G394" s="8"/>
      <c r="H394" s="17"/>
      <c r="I394" s="30"/>
      <c r="J394" s="4"/>
      <c r="K394" s="3"/>
      <c r="L394" s="5"/>
      <c r="M394" s="13"/>
      <c r="N394" s="13"/>
      <c r="O394" s="13"/>
      <c r="P394" s="13"/>
      <c r="Q394" s="8"/>
      <c r="R394" s="17"/>
      <c r="S394" s="30"/>
      <c r="T394" s="4"/>
    </row>
    <row r="395" spans="2:20" ht="15.6" x14ac:dyDescent="0.3">
      <c r="B395" s="5"/>
      <c r="C395" s="13"/>
      <c r="D395" s="13"/>
      <c r="E395" s="13"/>
      <c r="F395" s="13"/>
      <c r="G395" s="8"/>
      <c r="H395" s="17"/>
      <c r="I395" s="30"/>
      <c r="J395" s="4"/>
      <c r="K395" s="3"/>
      <c r="L395" s="5"/>
      <c r="M395" s="13"/>
      <c r="N395" s="13"/>
      <c r="O395" s="13"/>
      <c r="P395" s="13"/>
      <c r="Q395" s="8"/>
      <c r="R395" s="17"/>
      <c r="S395" s="30"/>
      <c r="T395" s="4"/>
    </row>
    <row r="396" spans="2:20" ht="15.6" x14ac:dyDescent="0.3">
      <c r="B396" s="5"/>
      <c r="C396" s="13"/>
      <c r="D396" s="13"/>
      <c r="E396" s="13"/>
      <c r="F396" s="13"/>
      <c r="G396" s="8"/>
      <c r="H396" s="17"/>
      <c r="I396" s="5"/>
      <c r="J396" s="4"/>
      <c r="K396" s="3"/>
      <c r="L396" s="5"/>
      <c r="M396" s="13"/>
      <c r="N396" s="13"/>
      <c r="O396" s="13"/>
      <c r="P396" s="13"/>
      <c r="Q396" s="8"/>
      <c r="R396" s="17"/>
      <c r="S396" s="5"/>
      <c r="T396" s="4"/>
    </row>
    <row r="397" spans="2:20" ht="15.6" x14ac:dyDescent="0.3">
      <c r="B397" s="5"/>
      <c r="C397" s="13"/>
      <c r="D397" s="13"/>
      <c r="E397" s="13"/>
      <c r="F397" s="13"/>
      <c r="G397" s="8"/>
      <c r="H397" s="17"/>
      <c r="I397" s="5"/>
      <c r="J397" s="4"/>
      <c r="K397" s="3"/>
      <c r="L397" s="5"/>
      <c r="M397" s="13"/>
      <c r="N397" s="13"/>
      <c r="O397" s="13"/>
      <c r="P397" s="13"/>
      <c r="Q397" s="8"/>
      <c r="R397" s="17"/>
      <c r="S397" s="5"/>
      <c r="T397" s="4"/>
    </row>
    <row r="398" spans="2:20" ht="15.6" x14ac:dyDescent="0.3">
      <c r="B398" s="5"/>
      <c r="C398" s="13"/>
      <c r="D398" s="13"/>
      <c r="E398" s="13"/>
      <c r="F398" s="13"/>
      <c r="G398" s="8"/>
      <c r="H398" s="17"/>
      <c r="I398" s="5"/>
      <c r="J398" s="4"/>
      <c r="K398" s="3"/>
      <c r="L398" s="5"/>
      <c r="M398" s="13"/>
      <c r="N398" s="13"/>
      <c r="O398" s="13"/>
      <c r="P398" s="13"/>
      <c r="Q398" s="8"/>
      <c r="R398" s="17"/>
      <c r="S398" s="5"/>
      <c r="T398" s="4"/>
    </row>
    <row r="399" spans="2:20" ht="15.6" x14ac:dyDescent="0.3">
      <c r="B399" s="5"/>
      <c r="C399" s="13"/>
      <c r="D399" s="13"/>
      <c r="E399" s="13"/>
      <c r="F399" s="13"/>
      <c r="G399" s="8"/>
      <c r="H399" s="17"/>
      <c r="I399" s="5"/>
      <c r="J399" s="4"/>
      <c r="K399" s="3"/>
      <c r="L399" s="5"/>
      <c r="M399" s="13"/>
      <c r="N399" s="13"/>
      <c r="O399" s="13"/>
      <c r="P399" s="13"/>
      <c r="Q399" s="8"/>
      <c r="R399" s="17"/>
      <c r="S399" s="5"/>
      <c r="T399" s="4"/>
    </row>
    <row r="400" spans="2:20" ht="15.6" x14ac:dyDescent="0.3">
      <c r="B400" s="5"/>
      <c r="C400" s="13"/>
      <c r="D400" s="13"/>
      <c r="E400" s="13"/>
      <c r="F400" s="13"/>
      <c r="G400" s="8"/>
      <c r="H400" s="17"/>
      <c r="I400" s="5"/>
      <c r="J400" s="4"/>
      <c r="K400" s="3"/>
      <c r="L400" s="5"/>
      <c r="M400" s="13"/>
      <c r="N400" s="13"/>
      <c r="O400" s="13"/>
      <c r="P400" s="13"/>
      <c r="Q400" s="8"/>
      <c r="R400" s="17"/>
      <c r="S400" s="5"/>
      <c r="T400" s="4"/>
    </row>
    <row r="401" spans="2:20" ht="15.6" x14ac:dyDescent="0.3">
      <c r="B401" s="5"/>
      <c r="C401" s="13"/>
      <c r="D401" s="13"/>
      <c r="E401" s="13"/>
      <c r="F401" s="13"/>
      <c r="G401" s="8"/>
      <c r="H401" s="17"/>
      <c r="I401" s="5"/>
      <c r="J401" s="4"/>
      <c r="K401" s="3"/>
      <c r="L401" s="5"/>
      <c r="M401" s="13"/>
      <c r="N401" s="13"/>
      <c r="O401" s="13"/>
      <c r="P401" s="13"/>
      <c r="Q401" s="8"/>
      <c r="R401" s="17"/>
      <c r="S401" s="5"/>
      <c r="T401" s="4"/>
    </row>
    <row r="402" spans="2:20" ht="15.6" x14ac:dyDescent="0.3">
      <c r="B402" s="5"/>
      <c r="C402" s="13"/>
      <c r="D402" s="13"/>
      <c r="E402" s="13"/>
      <c r="F402" s="13"/>
      <c r="G402" s="8"/>
      <c r="H402" s="17"/>
      <c r="I402" s="5"/>
      <c r="J402" s="4"/>
      <c r="K402" s="3"/>
      <c r="L402" s="5"/>
      <c r="M402" s="13"/>
      <c r="N402" s="13"/>
      <c r="O402" s="13"/>
      <c r="P402" s="13"/>
      <c r="Q402" s="8"/>
      <c r="R402" s="17"/>
      <c r="S402" s="5"/>
      <c r="T402" s="4"/>
    </row>
    <row r="403" spans="2:20" ht="15.6" x14ac:dyDescent="0.3">
      <c r="B403" s="5"/>
      <c r="C403" s="13"/>
      <c r="D403" s="13"/>
      <c r="E403" s="13"/>
      <c r="F403" s="13"/>
      <c r="G403" s="8"/>
      <c r="H403" s="17"/>
      <c r="I403" s="5"/>
      <c r="J403" s="4"/>
      <c r="K403" s="3"/>
      <c r="L403" s="5"/>
      <c r="M403" s="13"/>
      <c r="N403" s="13"/>
      <c r="O403" s="13"/>
      <c r="P403" s="13"/>
      <c r="Q403" s="8"/>
      <c r="R403" s="17"/>
      <c r="S403" s="5"/>
      <c r="T403" s="4"/>
    </row>
    <row r="404" spans="2:20" ht="15.6" x14ac:dyDescent="0.3">
      <c r="B404" s="5"/>
      <c r="C404" s="13"/>
      <c r="D404" s="13"/>
      <c r="E404" s="13"/>
      <c r="F404" s="13"/>
      <c r="G404" s="8"/>
      <c r="H404" s="17"/>
      <c r="I404" s="5"/>
      <c r="J404" s="4"/>
      <c r="K404" s="3"/>
      <c r="L404" s="5"/>
      <c r="M404" s="13"/>
      <c r="N404" s="13"/>
      <c r="O404" s="13"/>
      <c r="P404" s="13"/>
      <c r="Q404" s="8"/>
      <c r="R404" s="17"/>
      <c r="S404" s="5"/>
      <c r="T404" s="4"/>
    </row>
    <row r="405" spans="2:20" ht="15.6" x14ac:dyDescent="0.3">
      <c r="B405" s="5"/>
      <c r="C405" s="13"/>
      <c r="D405" s="13"/>
      <c r="E405" s="13"/>
      <c r="F405" s="13"/>
      <c r="G405" s="8"/>
      <c r="H405" s="17"/>
      <c r="I405" s="5"/>
      <c r="J405" s="4"/>
      <c r="K405" s="3"/>
      <c r="L405" s="5"/>
      <c r="M405" s="13"/>
      <c r="N405" s="13"/>
      <c r="O405" s="13"/>
      <c r="P405" s="13"/>
      <c r="Q405" s="8"/>
      <c r="R405" s="17"/>
      <c r="S405" s="5"/>
      <c r="T405" s="4"/>
    </row>
    <row r="406" spans="2:20" ht="15.6" x14ac:dyDescent="0.3">
      <c r="B406" s="5"/>
      <c r="C406" s="13"/>
      <c r="D406" s="13"/>
      <c r="E406" s="13"/>
      <c r="F406" s="13"/>
      <c r="G406" s="8"/>
      <c r="H406" s="17"/>
      <c r="I406" s="5"/>
      <c r="J406" s="4"/>
      <c r="K406" s="3"/>
      <c r="L406" s="5"/>
      <c r="M406" s="13"/>
      <c r="N406" s="13"/>
      <c r="O406" s="13"/>
      <c r="P406" s="13"/>
      <c r="Q406" s="8"/>
      <c r="R406" s="17"/>
      <c r="S406" s="5"/>
      <c r="T406" s="4"/>
    </row>
    <row r="407" spans="2:20" ht="15.6" x14ac:dyDescent="0.3">
      <c r="B407" s="5"/>
      <c r="C407" s="13"/>
      <c r="D407" s="13"/>
      <c r="E407" s="13"/>
      <c r="F407" s="13"/>
      <c r="G407" s="8"/>
      <c r="H407" s="17"/>
      <c r="I407" s="5"/>
      <c r="J407" s="4"/>
      <c r="K407" s="3"/>
      <c r="L407" s="5"/>
      <c r="M407" s="13"/>
      <c r="N407" s="13"/>
      <c r="O407" s="13"/>
      <c r="P407" s="13"/>
      <c r="Q407" s="8"/>
      <c r="R407" s="17"/>
      <c r="S407" s="5"/>
      <c r="T407" s="4"/>
    </row>
    <row r="408" spans="2:20" ht="15.6" x14ac:dyDescent="0.3">
      <c r="B408" s="5"/>
      <c r="C408" s="13"/>
      <c r="D408" s="13"/>
      <c r="E408" s="13"/>
      <c r="F408" s="13"/>
      <c r="G408" s="8"/>
      <c r="H408" s="17"/>
      <c r="I408" s="5"/>
      <c r="J408" s="4"/>
      <c r="K408" s="3"/>
      <c r="L408" s="5"/>
      <c r="M408" s="13"/>
      <c r="N408" s="13"/>
      <c r="O408" s="13"/>
      <c r="P408" s="13"/>
      <c r="Q408" s="8"/>
      <c r="R408" s="17"/>
      <c r="S408" s="5"/>
      <c r="T408" s="4"/>
    </row>
    <row r="409" spans="2:20" ht="15.6" x14ac:dyDescent="0.3">
      <c r="B409" s="5"/>
      <c r="C409" s="13"/>
      <c r="D409" s="13"/>
      <c r="E409" s="13"/>
      <c r="F409" s="13"/>
      <c r="G409" s="8"/>
      <c r="H409" s="17"/>
      <c r="I409" s="5"/>
      <c r="J409" s="4"/>
      <c r="K409" s="3"/>
      <c r="L409" s="5"/>
      <c r="M409" s="13"/>
      <c r="N409" s="13"/>
      <c r="O409" s="13"/>
      <c r="P409" s="13"/>
      <c r="Q409" s="8"/>
      <c r="R409" s="17"/>
      <c r="S409" s="5"/>
      <c r="T409" s="4"/>
    </row>
    <row r="410" spans="2:20" ht="15.6" x14ac:dyDescent="0.3">
      <c r="B410" s="5"/>
      <c r="C410" s="13"/>
      <c r="D410" s="13"/>
      <c r="E410" s="13"/>
      <c r="F410" s="13"/>
      <c r="G410" s="8"/>
      <c r="H410" s="17"/>
      <c r="I410" s="5"/>
      <c r="J410" s="4"/>
      <c r="K410" s="3"/>
      <c r="L410" s="5"/>
      <c r="M410" s="13"/>
      <c r="N410" s="13"/>
      <c r="O410" s="13"/>
      <c r="P410" s="13"/>
      <c r="Q410" s="8"/>
      <c r="R410" s="17"/>
      <c r="S410" s="5"/>
      <c r="T410" s="4"/>
    </row>
    <row r="411" spans="2:20" ht="15.6" x14ac:dyDescent="0.3">
      <c r="B411" s="5"/>
      <c r="C411" s="13"/>
      <c r="D411" s="13"/>
      <c r="E411" s="13"/>
      <c r="F411" s="13"/>
      <c r="G411" s="8"/>
      <c r="H411" s="17"/>
      <c r="I411" s="5"/>
      <c r="J411" s="4"/>
      <c r="K411" s="3"/>
      <c r="L411" s="5"/>
      <c r="M411" s="13"/>
      <c r="N411" s="13"/>
      <c r="O411" s="13"/>
      <c r="P411" s="13"/>
      <c r="Q411" s="8"/>
      <c r="R411" s="17"/>
      <c r="S411" s="5"/>
      <c r="T411" s="4"/>
    </row>
    <row r="412" spans="2:20" ht="15.6" x14ac:dyDescent="0.3">
      <c r="B412" s="5"/>
      <c r="C412" s="13"/>
      <c r="D412" s="13"/>
      <c r="E412" s="13"/>
      <c r="F412" s="13"/>
      <c r="G412" s="8"/>
      <c r="H412" s="17"/>
      <c r="I412" s="5"/>
      <c r="J412" s="4"/>
      <c r="K412" s="3"/>
      <c r="L412" s="5"/>
      <c r="M412" s="13"/>
      <c r="N412" s="13"/>
      <c r="O412" s="13"/>
      <c r="P412" s="13"/>
      <c r="Q412" s="8"/>
      <c r="R412" s="17"/>
      <c r="S412" s="5"/>
      <c r="T412" s="4"/>
    </row>
    <row r="413" spans="2:20" ht="15.6" x14ac:dyDescent="0.3">
      <c r="B413" s="5"/>
      <c r="C413" s="13"/>
      <c r="D413" s="13"/>
      <c r="E413" s="13"/>
      <c r="F413" s="13"/>
      <c r="G413" s="8"/>
      <c r="H413" s="17"/>
      <c r="I413" s="5"/>
      <c r="J413" s="4"/>
      <c r="K413" s="3"/>
      <c r="L413" s="5"/>
      <c r="M413" s="13"/>
      <c r="N413" s="13"/>
      <c r="O413" s="13"/>
      <c r="P413" s="13"/>
      <c r="Q413" s="8"/>
      <c r="R413" s="17"/>
      <c r="S413" s="5"/>
      <c r="T413" s="4"/>
    </row>
    <row r="414" spans="2:20" ht="15.6" x14ac:dyDescent="0.3">
      <c r="B414" s="5"/>
      <c r="C414" s="13"/>
      <c r="D414" s="13"/>
      <c r="E414" s="13"/>
      <c r="F414" s="13"/>
      <c r="G414" s="8"/>
      <c r="H414" s="17"/>
      <c r="I414" s="5"/>
      <c r="J414" s="4"/>
      <c r="K414" s="3"/>
      <c r="L414" s="5"/>
      <c r="M414" s="13"/>
      <c r="N414" s="13"/>
      <c r="O414" s="13"/>
      <c r="P414" s="13"/>
      <c r="Q414" s="8"/>
      <c r="R414" s="17"/>
      <c r="S414" s="5"/>
      <c r="T414" s="4"/>
    </row>
    <row r="415" spans="2:20" ht="15.6" x14ac:dyDescent="0.3">
      <c r="B415" s="5"/>
      <c r="C415" s="13"/>
      <c r="D415" s="13"/>
      <c r="E415" s="13"/>
      <c r="F415" s="13"/>
      <c r="G415" s="8"/>
      <c r="H415" s="17"/>
      <c r="I415" s="5"/>
      <c r="J415" s="4"/>
      <c r="K415" s="3"/>
      <c r="L415" s="5"/>
      <c r="M415" s="13"/>
      <c r="N415" s="13"/>
      <c r="O415" s="13"/>
      <c r="P415" s="13"/>
      <c r="Q415" s="8"/>
      <c r="R415" s="17"/>
      <c r="S415" s="5"/>
      <c r="T415" s="4"/>
    </row>
    <row r="416" spans="2:20" ht="15.6" x14ac:dyDescent="0.3">
      <c r="B416" s="5"/>
      <c r="C416" s="13"/>
      <c r="D416" s="13"/>
      <c r="E416" s="13"/>
      <c r="F416" s="13"/>
      <c r="G416" s="8"/>
      <c r="H416" s="17"/>
      <c r="I416" s="5"/>
      <c r="J416" s="4"/>
      <c r="K416" s="3"/>
      <c r="L416" s="5"/>
      <c r="M416" s="13"/>
      <c r="N416" s="13"/>
      <c r="O416" s="13"/>
      <c r="P416" s="13"/>
      <c r="Q416" s="8"/>
      <c r="R416" s="17"/>
      <c r="S416" s="5"/>
      <c r="T416" s="4"/>
    </row>
    <row r="417" spans="2:20" ht="15.6" x14ac:dyDescent="0.3">
      <c r="B417" s="5"/>
      <c r="C417" s="13"/>
      <c r="D417" s="13"/>
      <c r="E417" s="13"/>
      <c r="F417" s="13"/>
      <c r="G417" s="8"/>
      <c r="H417" s="17"/>
      <c r="I417" s="5"/>
      <c r="J417" s="4"/>
      <c r="K417" s="3"/>
      <c r="L417" s="5"/>
      <c r="M417" s="13"/>
      <c r="N417" s="13"/>
      <c r="O417" s="13"/>
      <c r="P417" s="13"/>
      <c r="Q417" s="8"/>
      <c r="R417" s="17"/>
      <c r="S417" s="5"/>
      <c r="T417" s="4"/>
    </row>
    <row r="418" spans="2:20" ht="15.6" x14ac:dyDescent="0.3">
      <c r="B418" s="5"/>
      <c r="C418" s="13"/>
      <c r="D418" s="13"/>
      <c r="E418" s="13"/>
      <c r="F418" s="13"/>
      <c r="G418" s="8"/>
      <c r="H418" s="17"/>
      <c r="I418" s="5"/>
      <c r="J418" s="4"/>
      <c r="K418" s="3"/>
      <c r="L418" s="5"/>
      <c r="M418" s="13"/>
      <c r="N418" s="13"/>
      <c r="O418" s="13"/>
      <c r="P418" s="13"/>
      <c r="Q418" s="8"/>
      <c r="R418" s="17"/>
      <c r="S418" s="5"/>
      <c r="T418" s="4"/>
    </row>
    <row r="419" spans="2:20" ht="15.6" x14ac:dyDescent="0.3">
      <c r="B419" s="5"/>
      <c r="C419" s="13"/>
      <c r="D419" s="13"/>
      <c r="E419" s="13"/>
      <c r="F419" s="13"/>
      <c r="G419" s="8"/>
      <c r="H419" s="17"/>
      <c r="I419" s="5"/>
      <c r="J419" s="4"/>
      <c r="K419" s="3"/>
      <c r="L419" s="5"/>
      <c r="M419" s="13"/>
      <c r="N419" s="13"/>
      <c r="O419" s="13"/>
      <c r="P419" s="13"/>
      <c r="Q419" s="8"/>
      <c r="R419" s="17"/>
      <c r="S419" s="5"/>
      <c r="T419" s="4"/>
    </row>
    <row r="420" spans="2:20" ht="15.6" x14ac:dyDescent="0.3">
      <c r="B420" s="5"/>
      <c r="C420" s="13"/>
      <c r="D420" s="13"/>
      <c r="E420" s="13"/>
      <c r="F420" s="13"/>
      <c r="G420" s="8"/>
      <c r="H420" s="17"/>
      <c r="I420" s="5"/>
      <c r="J420" s="4"/>
      <c r="K420" s="3"/>
      <c r="L420" s="5"/>
      <c r="M420" s="13"/>
      <c r="N420" s="13"/>
      <c r="O420" s="13"/>
      <c r="P420" s="13"/>
      <c r="Q420" s="8"/>
      <c r="R420" s="17"/>
      <c r="S420" s="5"/>
      <c r="T420" s="4"/>
    </row>
    <row r="421" spans="2:20" ht="15.6" x14ac:dyDescent="0.3">
      <c r="B421" s="5"/>
      <c r="C421" s="13"/>
      <c r="D421" s="13"/>
      <c r="E421" s="13"/>
      <c r="F421" s="13"/>
      <c r="G421" s="8"/>
      <c r="H421" s="17"/>
      <c r="I421" s="5"/>
      <c r="J421" s="4"/>
      <c r="K421" s="3"/>
      <c r="L421" s="5"/>
      <c r="M421" s="13"/>
      <c r="N421" s="13"/>
      <c r="O421" s="13"/>
      <c r="P421" s="13"/>
      <c r="Q421" s="8"/>
      <c r="R421" s="17"/>
      <c r="S421" s="5"/>
      <c r="T421" s="4"/>
    </row>
    <row r="422" spans="2:20" ht="15.6" x14ac:dyDescent="0.3">
      <c r="B422" s="5"/>
      <c r="C422" s="13"/>
      <c r="D422" s="13"/>
      <c r="E422" s="13"/>
      <c r="F422" s="13"/>
      <c r="G422" s="8"/>
      <c r="H422" s="17"/>
      <c r="I422" s="5"/>
      <c r="J422" s="4"/>
      <c r="K422" s="3"/>
      <c r="L422" s="5"/>
      <c r="M422" s="13"/>
      <c r="N422" s="13"/>
      <c r="O422" s="13"/>
      <c r="P422" s="13"/>
      <c r="Q422" s="8"/>
      <c r="R422" s="17"/>
      <c r="S422" s="5"/>
      <c r="T422" s="4"/>
    </row>
    <row r="423" spans="2:20" ht="15.6" x14ac:dyDescent="0.3">
      <c r="B423" s="5"/>
      <c r="C423" s="13"/>
      <c r="D423" s="13"/>
      <c r="E423" s="13"/>
      <c r="F423" s="13"/>
      <c r="G423" s="8"/>
      <c r="H423" s="17"/>
      <c r="I423" s="5"/>
      <c r="J423" s="4"/>
      <c r="K423" s="3"/>
      <c r="L423" s="5"/>
      <c r="M423" s="13"/>
      <c r="N423" s="13"/>
      <c r="O423" s="13"/>
      <c r="P423" s="13"/>
      <c r="Q423" s="8"/>
      <c r="R423" s="17"/>
      <c r="S423" s="5"/>
      <c r="T423" s="4"/>
    </row>
    <row r="424" spans="2:20" ht="15.6" x14ac:dyDescent="0.3">
      <c r="B424" s="5"/>
      <c r="C424" s="13"/>
      <c r="D424" s="13"/>
      <c r="E424" s="13"/>
      <c r="F424" s="13"/>
      <c r="G424" s="8"/>
      <c r="H424" s="17"/>
      <c r="I424" s="5"/>
      <c r="J424" s="4"/>
      <c r="K424" s="3"/>
      <c r="L424" s="5"/>
      <c r="M424" s="13"/>
      <c r="N424" s="13"/>
      <c r="O424" s="13"/>
      <c r="P424" s="13"/>
      <c r="Q424" s="8"/>
      <c r="R424" s="17"/>
      <c r="S424" s="5"/>
      <c r="T424" s="4"/>
    </row>
    <row r="425" spans="2:20" ht="15.6" x14ac:dyDescent="0.3">
      <c r="B425" s="5"/>
      <c r="C425" s="13"/>
      <c r="D425" s="13"/>
      <c r="E425" s="13"/>
      <c r="F425" s="13"/>
      <c r="G425" s="8"/>
      <c r="H425" s="17"/>
      <c r="I425" s="5"/>
      <c r="J425" s="4"/>
      <c r="K425" s="3"/>
      <c r="L425" s="5"/>
      <c r="M425" s="13"/>
      <c r="N425" s="13"/>
      <c r="O425" s="13"/>
      <c r="P425" s="13"/>
      <c r="Q425" s="8"/>
      <c r="R425" s="17"/>
      <c r="S425" s="5"/>
      <c r="T425" s="4"/>
    </row>
    <row r="426" spans="2:20" ht="15.6" x14ac:dyDescent="0.3">
      <c r="B426" s="5"/>
      <c r="C426" s="13"/>
      <c r="D426" s="13"/>
      <c r="E426" s="13"/>
      <c r="F426" s="13"/>
      <c r="G426" s="8"/>
      <c r="H426" s="17"/>
      <c r="I426" s="5"/>
      <c r="J426" s="4"/>
      <c r="K426" s="3"/>
      <c r="L426" s="5"/>
      <c r="M426" s="13"/>
      <c r="N426" s="13"/>
      <c r="O426" s="13"/>
      <c r="P426" s="13"/>
      <c r="Q426" s="8"/>
      <c r="R426" s="17"/>
      <c r="S426" s="5"/>
      <c r="T426" s="4"/>
    </row>
    <row r="427" spans="2:20" ht="15.6" x14ac:dyDescent="0.3">
      <c r="B427" s="5"/>
      <c r="C427" s="13"/>
      <c r="D427" s="13"/>
      <c r="E427" s="13"/>
      <c r="F427" s="13"/>
      <c r="G427" s="8"/>
      <c r="H427" s="17"/>
      <c r="I427" s="5"/>
      <c r="J427" s="4"/>
      <c r="K427" s="3"/>
      <c r="L427" s="5"/>
      <c r="M427" s="13"/>
      <c r="N427" s="13"/>
      <c r="O427" s="13"/>
      <c r="P427" s="13"/>
      <c r="Q427" s="8"/>
      <c r="R427" s="17"/>
      <c r="S427" s="5"/>
      <c r="T427" s="4"/>
    </row>
    <row r="428" spans="2:20" ht="15.6" x14ac:dyDescent="0.3">
      <c r="B428" s="5"/>
      <c r="C428" s="13"/>
      <c r="D428" s="13"/>
      <c r="E428" s="13"/>
      <c r="F428" s="13"/>
      <c r="G428" s="8"/>
      <c r="H428" s="17"/>
      <c r="I428" s="5"/>
      <c r="J428" s="4"/>
      <c r="K428" s="3"/>
      <c r="L428" s="5"/>
      <c r="M428" s="13"/>
      <c r="N428" s="13"/>
      <c r="O428" s="13"/>
      <c r="P428" s="13"/>
      <c r="Q428" s="8"/>
      <c r="R428" s="17"/>
      <c r="S428" s="5"/>
      <c r="T428" s="4"/>
    </row>
    <row r="429" spans="2:20" ht="15.6" x14ac:dyDescent="0.3">
      <c r="B429" s="5"/>
      <c r="C429" s="13"/>
      <c r="D429" s="13"/>
      <c r="E429" s="13"/>
      <c r="F429" s="13"/>
      <c r="G429" s="8"/>
      <c r="H429" s="17"/>
      <c r="I429" s="5"/>
      <c r="J429" s="4"/>
      <c r="K429" s="3"/>
      <c r="L429" s="5"/>
      <c r="M429" s="13"/>
      <c r="N429" s="13"/>
      <c r="O429" s="13"/>
      <c r="P429" s="13"/>
      <c r="Q429" s="8"/>
      <c r="R429" s="17"/>
      <c r="S429" s="5"/>
      <c r="T429" s="4"/>
    </row>
    <row r="430" spans="2:20" ht="15.6" x14ac:dyDescent="0.3">
      <c r="B430" s="5"/>
      <c r="C430" s="13"/>
      <c r="D430" s="13"/>
      <c r="E430" s="13"/>
      <c r="F430" s="13"/>
      <c r="G430" s="8"/>
      <c r="H430" s="17"/>
      <c r="I430" s="5"/>
      <c r="J430" s="4"/>
      <c r="K430" s="3"/>
      <c r="L430" s="5"/>
      <c r="M430" s="13"/>
      <c r="N430" s="13"/>
      <c r="O430" s="13"/>
      <c r="P430" s="13"/>
      <c r="Q430" s="8"/>
      <c r="R430" s="17"/>
      <c r="S430" s="5"/>
      <c r="T430" s="4"/>
    </row>
    <row r="431" spans="2:20" ht="15.6" x14ac:dyDescent="0.3">
      <c r="B431" s="5"/>
      <c r="C431" s="13"/>
      <c r="D431" s="13"/>
      <c r="E431" s="13"/>
      <c r="F431" s="13"/>
      <c r="G431" s="8"/>
      <c r="H431" s="17"/>
      <c r="I431" s="5"/>
      <c r="J431" s="4"/>
      <c r="K431" s="3"/>
      <c r="L431" s="5"/>
      <c r="M431" s="13"/>
      <c r="N431" s="13"/>
      <c r="O431" s="13"/>
      <c r="P431" s="13"/>
      <c r="Q431" s="8"/>
      <c r="R431" s="17"/>
      <c r="S431" s="5"/>
      <c r="T431" s="4"/>
    </row>
    <row r="432" spans="2:20" ht="15.6" x14ac:dyDescent="0.3">
      <c r="B432" s="5"/>
      <c r="C432" s="13"/>
      <c r="D432" s="13"/>
      <c r="E432" s="13"/>
      <c r="F432" s="13"/>
      <c r="G432" s="8"/>
      <c r="H432" s="17"/>
      <c r="I432" s="5"/>
      <c r="J432" s="4"/>
      <c r="K432" s="3"/>
      <c r="L432" s="5"/>
      <c r="M432" s="13"/>
      <c r="N432" s="13"/>
      <c r="O432" s="13"/>
      <c r="P432" s="13"/>
      <c r="Q432" s="8"/>
      <c r="R432" s="17"/>
      <c r="S432" s="5"/>
      <c r="T432" s="4"/>
    </row>
  </sheetData>
  <sheetProtection algorithmName="SHA-512" hashValue="SU7nm1H6yu9oUxocVFCJzcSTZ858ps0mWc2Q1J7kK5SJBwjz5e6afmlA7GKA8jobE/WUm1xOU9UugtA0WJl1/Q==" saltValue="ETIh9eQKDM3rhiaRFqXE5g==" spinCount="100000" sheet="1" objects="1" scenarios="1" selectLockedCells="1"/>
  <mergeCells count="16">
    <mergeCell ref="Q11:Q12"/>
    <mergeCell ref="R11:R12"/>
    <mergeCell ref="L2:M2"/>
    <mergeCell ref="B2:C2"/>
    <mergeCell ref="L11:L12"/>
    <mergeCell ref="M11:M12"/>
    <mergeCell ref="N11:N12"/>
    <mergeCell ref="O11:O12"/>
    <mergeCell ref="P11:P12"/>
    <mergeCell ref="H11:H12"/>
    <mergeCell ref="B11:B12"/>
    <mergeCell ref="C11:C12"/>
    <mergeCell ref="D11:D12"/>
    <mergeCell ref="E11:E12"/>
    <mergeCell ref="F11:F12"/>
    <mergeCell ref="G11:G12"/>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3d207ce2-532a-43e8-8ce2-b9905db0aa47">
      <Terms xmlns="http://schemas.microsoft.com/office/infopath/2007/PartnerControls"/>
    </lcf76f155ced4ddcb4097134ff3c332f>
    <TaxCatchAll xmlns="d956f8fd-9991-4cbd-b461-7e9f60a6f124"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B3E5678EF900A4DAC09F70331876C7E" ma:contentTypeVersion="12" ma:contentTypeDescription="Create a new document." ma:contentTypeScope="" ma:versionID="cf162ec9abaf8a0260b50afc5cb797b8">
  <xsd:schema xmlns:xsd="http://www.w3.org/2001/XMLSchema" xmlns:xs="http://www.w3.org/2001/XMLSchema" xmlns:p="http://schemas.microsoft.com/office/2006/metadata/properties" xmlns:ns2="3d207ce2-532a-43e8-8ce2-b9905db0aa47" xmlns:ns3="d956f8fd-9991-4cbd-b461-7e9f60a6f124" targetNamespace="http://schemas.microsoft.com/office/2006/metadata/properties" ma:root="true" ma:fieldsID="821bfa899ef11c7a62cc86c478aa75d6" ns2:_="" ns3:_="">
    <xsd:import namespace="3d207ce2-532a-43e8-8ce2-b9905db0aa47"/>
    <xsd:import namespace="d956f8fd-9991-4cbd-b461-7e9f60a6f12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d207ce2-532a-43e8-8ce2-b9905db0aa4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51435927-4132-4868-b36f-be029d37ccff"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d956f8fd-9991-4cbd-b461-7e9f60a6f124"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ecbefb1c-006f-43b6-bac5-584bf78c0771}" ma:internalName="TaxCatchAll" ma:showField="CatchAllData" ma:web="d956f8fd-9991-4cbd-b461-7e9f60a6f12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1B2DA7E-594D-4A5C-A00D-05B6997B25D2}">
  <ds:schemaRefs>
    <ds:schemaRef ds:uri="http://schemas.microsoft.com/sharepoint/v3/contenttype/forms"/>
  </ds:schemaRefs>
</ds:datastoreItem>
</file>

<file path=customXml/itemProps2.xml><?xml version="1.0" encoding="utf-8"?>
<ds:datastoreItem xmlns:ds="http://schemas.openxmlformats.org/officeDocument/2006/customXml" ds:itemID="{569AB9D5-4DAA-4D50-BBA1-FB6D91394975}">
  <ds:schemaRefs>
    <ds:schemaRef ds:uri="http://schemas.microsoft.com/office/2006/metadata/properties"/>
    <ds:schemaRef ds:uri="http://schemas.microsoft.com/office/infopath/2007/PartnerControls"/>
    <ds:schemaRef ds:uri="3d207ce2-532a-43e8-8ce2-b9905db0aa47"/>
    <ds:schemaRef ds:uri="d956f8fd-9991-4cbd-b461-7e9f60a6f124"/>
  </ds:schemaRefs>
</ds:datastoreItem>
</file>

<file path=customXml/itemProps3.xml><?xml version="1.0" encoding="utf-8"?>
<ds:datastoreItem xmlns:ds="http://schemas.openxmlformats.org/officeDocument/2006/customXml" ds:itemID="{5942AFB1-781A-45C2-A510-F10104CE8DD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d207ce2-532a-43e8-8ce2-b9905db0aa47"/>
    <ds:schemaRef ds:uri="d956f8fd-9991-4cbd-b461-7e9f60a6f12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Welcome</vt:lpstr>
      <vt:lpstr>Quadplex, Mortgage &amp; Rent</vt:lpstr>
      <vt:lpstr>Post-Mortgage Pay-Off</vt:lpstr>
      <vt:lpstr>Calculations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Elysse Anderson</dc:creator>
  <cp:keywords/>
  <dc:description/>
  <cp:lastModifiedBy>Adam Delin</cp:lastModifiedBy>
  <cp:revision/>
  <dcterms:created xsi:type="dcterms:W3CDTF">2025-11-17T14:39:34Z</dcterms:created>
  <dcterms:modified xsi:type="dcterms:W3CDTF">2026-03-05T20:07:27Z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0x010100CB3E5678EF900A4DAC09F70331876C7E</vt:lpwstr>
  </property>
  <property fmtid="{D5CDD505-2E9C-101B-9397-08002B2CF9AE}" pid="3" name="MediaServiceImageTags">
    <vt:lpwstr/>
  </property>
</Properties>
</file>